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24226"/>
  <mc:AlternateContent xmlns:mc="http://schemas.openxmlformats.org/markup-compatibility/2006">
    <mc:Choice Requires="x15">
      <x15ac:absPath xmlns:x15ac="http://schemas.microsoft.com/office/spreadsheetml/2010/11/ac" url="C:\Users\user\Desktop\"/>
    </mc:Choice>
  </mc:AlternateContent>
  <xr:revisionPtr revIDLastSave="0" documentId="13_ncr:1_{EFB6E0DD-2890-465B-9611-A23A30B08295}" xr6:coauthVersionLast="45" xr6:coauthVersionMax="45" xr10:uidLastSave="{00000000-0000-0000-0000-000000000000}"/>
  <bookViews>
    <workbookView xWindow="-120" yWindow="-120" windowWidth="29040" windowHeight="16440" xr2:uid="{00000000-000D-0000-FFFF-FFFF00000000}"/>
  </bookViews>
  <sheets>
    <sheet name="表紙" sheetId="1" r:id="rId1"/>
    <sheet name="Ⅰ." sheetId="2" r:id="rId2"/>
    <sheet name="Ⅱ." sheetId="3" r:id="rId3"/>
    <sheet name="Ⅲ." sheetId="4" r:id="rId4"/>
    <sheet name="Ⅳ." sheetId="5" r:id="rId5"/>
    <sheet name="Ⅴ." sheetId="6" r:id="rId6"/>
    <sheet name="Ⅵ．" sheetId="7" r:id="rId7"/>
    <sheet name="コピペ用（非表示）" sheetId="8" state="hidden" r:id="rId8"/>
  </sheets>
  <definedNames>
    <definedName name="_xlnm.Print_Area" localSheetId="2">Ⅱ.!$A$1:$V$137</definedName>
    <definedName name="_xlnm.Print_Area" localSheetId="3">Ⅲ.!$A$1:$T$52</definedName>
    <definedName name="_xlnm.Print_Area" localSheetId="4">Ⅳ.!$A$1:$X$107</definedName>
    <definedName name="_xlnm.Print_Area" localSheetId="5">Ⅴ.!$A$1:$AA$281</definedName>
    <definedName name="_xlnm.Print_Area" localSheetId="6">'Ⅵ．'!$A$1:$AB$57</definedName>
    <definedName name="_xlnm.Print_Area" localSheetId="0">表紙!$A$1:$P$29</definedName>
  </definedNames>
  <calcPr calcId="181029"/>
</workbook>
</file>

<file path=xl/calcChain.xml><?xml version="1.0" encoding="utf-8"?>
<calcChain xmlns="http://schemas.openxmlformats.org/spreadsheetml/2006/main">
  <c r="KH5" i="8" l="1"/>
  <c r="K8" i="5" l="1"/>
  <c r="I43" i="5"/>
  <c r="IK5" i="8" l="1"/>
  <c r="IN5" i="8"/>
  <c r="FM5" i="8" l="1"/>
  <c r="FJ5" i="8"/>
  <c r="FK5" i="8"/>
  <c r="FI5" i="8"/>
  <c r="FH5" i="8"/>
  <c r="FL5" i="8"/>
  <c r="FN5" i="8"/>
  <c r="FG5" i="8"/>
  <c r="EN5" i="8"/>
  <c r="FF5" i="8" l="1"/>
  <c r="L128" i="3" l="1"/>
  <c r="B123" i="3"/>
  <c r="EK5" i="8" l="1"/>
  <c r="EJ5" i="8"/>
  <c r="EI5" i="8"/>
  <c r="EF5" i="8"/>
  <c r="EG5" i="8"/>
  <c r="EE5" i="8"/>
  <c r="ED5" i="8"/>
  <c r="EB5" i="8"/>
  <c r="EA5" i="8"/>
  <c r="DZ5" i="8"/>
  <c r="DY5" i="8"/>
  <c r="DW5" i="8"/>
  <c r="DV5" i="8"/>
  <c r="DU5" i="8"/>
  <c r="DT5" i="8"/>
  <c r="DR5" i="8"/>
  <c r="DQ5" i="8"/>
  <c r="DP5" i="8"/>
  <c r="DO5" i="8"/>
  <c r="DM5" i="8"/>
  <c r="DL5" i="8"/>
  <c r="DK5" i="8"/>
  <c r="DJ5" i="8"/>
  <c r="DH5" i="8"/>
  <c r="DG5" i="8"/>
  <c r="DF5" i="8"/>
  <c r="DE5" i="8"/>
  <c r="DC5" i="8"/>
  <c r="DB5" i="8"/>
  <c r="DA5" i="8"/>
  <c r="CZ5" i="8"/>
  <c r="CX5" i="8"/>
  <c r="CW5" i="8"/>
  <c r="CV5" i="8"/>
  <c r="CU5" i="8"/>
  <c r="CS5" i="8"/>
  <c r="CQ5" i="8"/>
  <c r="CP5" i="8"/>
  <c r="CO5" i="8"/>
  <c r="CM5" i="8"/>
  <c r="CL5" i="8"/>
  <c r="CK5" i="8"/>
  <c r="CJ5" i="8"/>
  <c r="CH5" i="8"/>
  <c r="CG5" i="8"/>
  <c r="CF5" i="8"/>
  <c r="CE5" i="8"/>
  <c r="CC5" i="8"/>
  <c r="CB5" i="8"/>
  <c r="CA5" i="8"/>
  <c r="BZ5" i="8"/>
  <c r="BX5" i="8"/>
  <c r="BW5" i="8"/>
  <c r="BV5" i="8"/>
  <c r="BU5" i="8"/>
  <c r="BS5" i="8"/>
  <c r="BR5" i="8"/>
  <c r="BQ5" i="8"/>
  <c r="BP5" i="8"/>
  <c r="BN5" i="8"/>
  <c r="BM5" i="8"/>
  <c r="BL5" i="8"/>
  <c r="BK5" i="8"/>
  <c r="BF5" i="8"/>
  <c r="BI5" i="8"/>
  <c r="BH5" i="8"/>
  <c r="BG5" i="8"/>
  <c r="BD5" i="8"/>
  <c r="BC5" i="8"/>
  <c r="BB5" i="8"/>
  <c r="BA5" i="8"/>
  <c r="AY5" i="8"/>
  <c r="AX5" i="8"/>
  <c r="AW5" i="8"/>
  <c r="AV5" i="8"/>
  <c r="LY5" i="8"/>
  <c r="M24" i="5" l="1"/>
  <c r="Q32" i="5"/>
  <c r="LX5" i="8" l="1"/>
  <c r="KB5" i="8"/>
  <c r="IZ5" i="8"/>
  <c r="IY5" i="8"/>
  <c r="IX5" i="8"/>
  <c r="IW5" i="8"/>
  <c r="N43" i="4" l="1"/>
  <c r="L43" i="4"/>
  <c r="J43" i="4"/>
  <c r="E43" i="4"/>
  <c r="F21" i="2"/>
  <c r="M69" i="5" l="1"/>
  <c r="HA5" i="8"/>
  <c r="D68" i="5"/>
  <c r="I138" i="6"/>
  <c r="I147" i="6"/>
  <c r="M95" i="3"/>
  <c r="G116" i="3"/>
  <c r="G115" i="3"/>
  <c r="D191" i="6"/>
  <c r="I55" i="5"/>
  <c r="D62" i="5"/>
  <c r="I80" i="5"/>
  <c r="I90" i="5"/>
  <c r="C12" i="4"/>
  <c r="B5" i="8"/>
  <c r="JV5" i="8"/>
  <c r="JU5" i="8"/>
  <c r="JT5" i="8"/>
  <c r="JP5" i="8"/>
  <c r="C14" i="2"/>
  <c r="MZ5" i="8"/>
  <c r="MY5" i="8"/>
  <c r="MX5" i="8"/>
  <c r="MW5" i="8"/>
  <c r="MV5" i="8"/>
  <c r="MU5" i="8"/>
  <c r="MT5" i="8"/>
  <c r="MS5" i="8"/>
  <c r="MR5" i="8"/>
  <c r="MQ5" i="8"/>
  <c r="MP5" i="8"/>
  <c r="MO5" i="8"/>
  <c r="MN5" i="8"/>
  <c r="MM5" i="8"/>
  <c r="ML5" i="8"/>
  <c r="MK5" i="8"/>
  <c r="MJ5" i="8"/>
  <c r="MI5" i="8"/>
  <c r="MH5" i="8"/>
  <c r="MG5" i="8"/>
  <c r="MF5" i="8"/>
  <c r="ME5" i="8"/>
  <c r="MD5" i="8"/>
  <c r="MC5" i="8"/>
  <c r="MB5" i="8"/>
  <c r="MA5" i="8"/>
  <c r="LZ5" i="8"/>
  <c r="J5" i="8"/>
  <c r="I5" i="8"/>
  <c r="H5" i="8"/>
  <c r="G5" i="8"/>
  <c r="K5" i="8"/>
  <c r="L5" i="8"/>
  <c r="N5" i="8"/>
  <c r="O5" i="8"/>
  <c r="LT5" i="8"/>
  <c r="LS5" i="8"/>
  <c r="LR5" i="8"/>
  <c r="LQ5" i="8"/>
  <c r="LP5" i="8"/>
  <c r="LO5" i="8"/>
  <c r="KM5" i="8"/>
  <c r="C32" i="3"/>
  <c r="H84" i="5"/>
  <c r="H76" i="5"/>
  <c r="B95" i="3"/>
  <c r="D96" i="6"/>
  <c r="D43" i="6"/>
  <c r="L53" i="2"/>
  <c r="IG5" i="8"/>
  <c r="E69" i="6"/>
  <c r="IV5" i="8" s="1"/>
  <c r="E67" i="6"/>
  <c r="IQ5" i="8" s="1"/>
  <c r="F53" i="2"/>
  <c r="L45" i="2"/>
  <c r="P5" i="8" s="1"/>
  <c r="F45" i="2"/>
  <c r="M5" i="8"/>
  <c r="HQ5" i="8"/>
  <c r="JC5" i="8"/>
  <c r="JE5" i="8"/>
  <c r="JB5" i="8"/>
  <c r="IC5" i="8"/>
  <c r="IM5" i="8"/>
  <c r="IL5" i="8"/>
  <c r="IJ5" i="8"/>
  <c r="II5" i="8"/>
  <c r="D29" i="6"/>
  <c r="S95" i="5"/>
  <c r="I50" i="5"/>
  <c r="D17" i="5"/>
  <c r="P43" i="4"/>
  <c r="GY5" i="8" s="1"/>
  <c r="H43" i="4"/>
  <c r="GI5" i="8" s="1"/>
  <c r="F40" i="2"/>
  <c r="F5" i="8" s="1"/>
  <c r="C33" i="2"/>
  <c r="FQ5" i="8"/>
  <c r="HL5" i="8"/>
  <c r="HK5" i="8"/>
  <c r="T5" i="8"/>
  <c r="R5" i="8"/>
  <c r="EH5" i="8"/>
  <c r="EC5" i="8"/>
  <c r="DX5" i="8"/>
  <c r="DS5" i="8"/>
  <c r="DN5" i="8"/>
  <c r="DI5" i="8"/>
  <c r="DD5" i="8"/>
  <c r="CY5" i="8"/>
  <c r="CT5" i="8"/>
  <c r="CN5" i="8"/>
  <c r="CI5" i="8"/>
  <c r="CD5" i="8"/>
  <c r="BY5" i="8"/>
  <c r="BT5" i="8"/>
  <c r="BO5" i="8"/>
  <c r="BJ5" i="8"/>
  <c r="BE5" i="8"/>
  <c r="LW5" i="8"/>
  <c r="NM5" i="8"/>
  <c r="NL5" i="8"/>
  <c r="NK5" i="8"/>
  <c r="NJ5" i="8"/>
  <c r="NI5" i="8"/>
  <c r="NH5" i="8"/>
  <c r="NG5" i="8"/>
  <c r="NF5" i="8"/>
  <c r="NE5" i="8"/>
  <c r="ND5" i="8"/>
  <c r="NC5" i="8"/>
  <c r="NB5" i="8"/>
  <c r="NA5" i="8"/>
  <c r="LV5" i="8"/>
  <c r="LU5" i="8"/>
  <c r="LN5" i="8"/>
  <c r="LM5" i="8"/>
  <c r="LL5" i="8"/>
  <c r="LK5" i="8"/>
  <c r="LA5" i="8"/>
  <c r="LJ5" i="8"/>
  <c r="LI5" i="8"/>
  <c r="LH5" i="8"/>
  <c r="LG5" i="8"/>
  <c r="LF5" i="8"/>
  <c r="LE5" i="8"/>
  <c r="LD5" i="8"/>
  <c r="LC5" i="8"/>
  <c r="LB5" i="8"/>
  <c r="KZ5" i="8"/>
  <c r="KY5" i="8"/>
  <c r="KX5" i="8"/>
  <c r="KW5" i="8"/>
  <c r="KV5" i="8"/>
  <c r="KU5" i="8"/>
  <c r="KT5" i="8"/>
  <c r="KS5" i="8"/>
  <c r="KR5" i="8"/>
  <c r="KQ5" i="8"/>
  <c r="KP5" i="8"/>
  <c r="KO5" i="8"/>
  <c r="KN5" i="8"/>
  <c r="KL5" i="8"/>
  <c r="KK5" i="8"/>
  <c r="KJ5" i="8"/>
  <c r="KI5" i="8"/>
  <c r="JW5" i="8"/>
  <c r="JO5" i="8"/>
  <c r="KE5" i="8"/>
  <c r="KG5" i="8"/>
  <c r="KF5" i="8"/>
  <c r="KD5" i="8"/>
  <c r="KC5" i="8"/>
  <c r="KA5" i="8"/>
  <c r="JZ5" i="8"/>
  <c r="JY5" i="8"/>
  <c r="JX5" i="8"/>
  <c r="JS5" i="8"/>
  <c r="JR5" i="8"/>
  <c r="JQ5" i="8"/>
  <c r="JN5" i="8"/>
  <c r="JM5" i="8"/>
  <c r="JL5" i="8"/>
  <c r="JK5" i="8"/>
  <c r="JJ5" i="8"/>
  <c r="JI5" i="8"/>
  <c r="JH5" i="8"/>
  <c r="JG5" i="8"/>
  <c r="JF5" i="8"/>
  <c r="JA5" i="8"/>
  <c r="IU5" i="8"/>
  <c r="IT5" i="8"/>
  <c r="IS5" i="8"/>
  <c r="IR5" i="8"/>
  <c r="IO5" i="8"/>
  <c r="IH5" i="8"/>
  <c r="IE5" i="8"/>
  <c r="IF5" i="8" s="1"/>
  <c r="ID5" i="8"/>
  <c r="IB5" i="8"/>
  <c r="IA5" i="8"/>
  <c r="HZ5" i="8"/>
  <c r="HY5" i="8"/>
  <c r="HX5" i="8"/>
  <c r="HW5" i="8"/>
  <c r="HV5" i="8"/>
  <c r="HU5" i="8"/>
  <c r="HT5" i="8"/>
  <c r="HS5" i="8"/>
  <c r="HR5" i="8"/>
  <c r="HP5" i="8"/>
  <c r="HO5" i="8"/>
  <c r="HN5" i="8"/>
  <c r="HM5" i="8"/>
  <c r="HJ5" i="8"/>
  <c r="HI5" i="8"/>
  <c r="HH5" i="8"/>
  <c r="HG5" i="8"/>
  <c r="HF5" i="8"/>
  <c r="HE5" i="8"/>
  <c r="HD5" i="8"/>
  <c r="HC5" i="8"/>
  <c r="HB5" i="8"/>
  <c r="GZ5" i="8"/>
  <c r="GX5" i="8"/>
  <c r="GW5" i="8"/>
  <c r="GV5" i="8"/>
  <c r="GP5" i="8"/>
  <c r="GO5" i="8"/>
  <c r="GN5" i="8"/>
  <c r="GT5" i="8"/>
  <c r="GS5" i="8"/>
  <c r="GR5" i="8"/>
  <c r="GL5" i="8"/>
  <c r="GK5" i="8"/>
  <c r="GJ5" i="8"/>
  <c r="GH5" i="8"/>
  <c r="GG5" i="8"/>
  <c r="GF5" i="8"/>
  <c r="GD5" i="8"/>
  <c r="GC5" i="8"/>
  <c r="GB5" i="8"/>
  <c r="GA5" i="8"/>
  <c r="FZ5" i="8"/>
  <c r="FY5" i="8"/>
  <c r="FX5" i="8"/>
  <c r="FW5" i="8"/>
  <c r="FV5" i="8"/>
  <c r="FU5" i="8"/>
  <c r="FT5" i="8"/>
  <c r="FS5" i="8"/>
  <c r="FR5" i="8"/>
  <c r="FP5" i="8"/>
  <c r="FO5" i="8"/>
  <c r="FE5" i="8"/>
  <c r="FD5" i="8"/>
  <c r="FC5" i="8"/>
  <c r="FB5" i="8"/>
  <c r="FA5" i="8"/>
  <c r="EZ5" i="8"/>
  <c r="EY5" i="8"/>
  <c r="EX5" i="8"/>
  <c r="EW5" i="8"/>
  <c r="EV5" i="8"/>
  <c r="EU5" i="8"/>
  <c r="ET5" i="8"/>
  <c r="ES5" i="8"/>
  <c r="ER5" i="8"/>
  <c r="EQ5" i="8"/>
  <c r="EP5" i="8"/>
  <c r="EO5" i="8"/>
  <c r="AZ5" i="8"/>
  <c r="AT5" i="8"/>
  <c r="AS5" i="8"/>
  <c r="AR5" i="8"/>
  <c r="AQ5" i="8"/>
  <c r="AP5" i="8"/>
  <c r="AO5" i="8"/>
  <c r="AN5" i="8"/>
  <c r="AM5" i="8"/>
  <c r="AL5" i="8"/>
  <c r="AK5" i="8"/>
  <c r="AJ5" i="8"/>
  <c r="AI5" i="8"/>
  <c r="AH5" i="8"/>
  <c r="AG5" i="8"/>
  <c r="AF5" i="8"/>
  <c r="AE5" i="8"/>
  <c r="AD5" i="8"/>
  <c r="AC5" i="8"/>
  <c r="AB5" i="8"/>
  <c r="AA5" i="8"/>
  <c r="Z5" i="8"/>
  <c r="Y5" i="8"/>
  <c r="X5" i="8"/>
  <c r="W5" i="8"/>
  <c r="V5" i="8"/>
  <c r="S5" i="8"/>
  <c r="EM5" i="8"/>
  <c r="CR5" i="8"/>
  <c r="AU5" i="8"/>
  <c r="U5" i="8"/>
  <c r="Q5" i="8"/>
  <c r="E5" i="8"/>
  <c r="D5" i="8"/>
  <c r="A5" i="8"/>
  <c r="GU5" i="8"/>
  <c r="GQ5" i="8"/>
  <c r="GM5" i="8"/>
  <c r="GE5" i="8"/>
</calcChain>
</file>

<file path=xl/sharedStrings.xml><?xml version="1.0" encoding="utf-8"?>
<sst xmlns="http://schemas.openxmlformats.org/spreadsheetml/2006/main" count="1857" uniqueCount="834">
  <si>
    <t>②退職一時金制度</t>
    <rPh sb="1" eb="3">
      <t>タイショク</t>
    </rPh>
    <rPh sb="3" eb="6">
      <t>イチジキン</t>
    </rPh>
    <rPh sb="6" eb="8">
      <t>セイド</t>
    </rPh>
    <phoneticPr fontId="2"/>
  </si>
  <si>
    <t>（「あり」の場合）算定式は</t>
    <rPh sb="6" eb="8">
      <t>バアイ</t>
    </rPh>
    <rPh sb="9" eb="11">
      <t>サンテイ</t>
    </rPh>
    <rPh sb="11" eb="12">
      <t>シキ</t>
    </rPh>
    <phoneticPr fontId="2"/>
  </si>
  <si>
    <t>１．退職時の算定基礎賃金に支給率を乗じる方式</t>
    <rPh sb="2" eb="4">
      <t>タイショク</t>
    </rPh>
    <rPh sb="4" eb="5">
      <t>ジ</t>
    </rPh>
    <rPh sb="6" eb="8">
      <t>サンテイ</t>
    </rPh>
    <rPh sb="8" eb="10">
      <t>キソ</t>
    </rPh>
    <rPh sb="10" eb="12">
      <t>チンギン</t>
    </rPh>
    <rPh sb="13" eb="16">
      <t>シキュウリツ</t>
    </rPh>
    <rPh sb="17" eb="18">
      <t>ジョウ</t>
    </rPh>
    <rPh sb="20" eb="22">
      <t>ホウシキ</t>
    </rPh>
    <phoneticPr fontId="2"/>
  </si>
  <si>
    <t>４．その他（</t>
    <rPh sb="4" eb="5">
      <t>タ</t>
    </rPh>
    <phoneticPr fontId="2"/>
  </si>
  <si>
    <t>２．勤続年数別額など退職金表による方式</t>
    <rPh sb="2" eb="4">
      <t>キンゾク</t>
    </rPh>
    <rPh sb="4" eb="6">
      <t>ネンスウ</t>
    </rPh>
    <rPh sb="6" eb="7">
      <t>ベツ</t>
    </rPh>
    <rPh sb="7" eb="8">
      <t>ガク</t>
    </rPh>
    <rPh sb="10" eb="13">
      <t>タイショクキン</t>
    </rPh>
    <rPh sb="13" eb="14">
      <t>ヒョウ</t>
    </rPh>
    <rPh sb="17" eb="19">
      <t>ホウシキ</t>
    </rPh>
    <phoneticPr fontId="2"/>
  </si>
  <si>
    <t>（２）標準者の定年退職給付の水準</t>
    <rPh sb="3" eb="5">
      <t>ヒョウジュン</t>
    </rPh>
    <rPh sb="5" eb="6">
      <t>シャ</t>
    </rPh>
    <rPh sb="7" eb="9">
      <t>テイネン</t>
    </rPh>
    <rPh sb="9" eb="11">
      <t>タイショク</t>
    </rPh>
    <rPh sb="11" eb="13">
      <t>キュウフ</t>
    </rPh>
    <rPh sb="14" eb="16">
      <t>スイジュン</t>
    </rPh>
    <phoneticPr fontId="2"/>
  </si>
  <si>
    <t>１．実態モデル</t>
    <rPh sb="2" eb="4">
      <t>ジッタイ</t>
    </rPh>
    <phoneticPr fontId="2"/>
  </si>
  <si>
    <t>２．理論モデル</t>
    <rPh sb="2" eb="4">
      <t>リロン</t>
    </rPh>
    <phoneticPr fontId="2"/>
  </si>
  <si>
    <t>３．その他</t>
    <rPh sb="4" eb="5">
      <t>タ</t>
    </rPh>
    <phoneticPr fontId="2"/>
  </si>
  <si>
    <t>（万円）</t>
    <rPh sb="1" eb="3">
      <t>マンエン</t>
    </rPh>
    <phoneticPr fontId="2"/>
  </si>
  <si>
    <t>中卒</t>
    <rPh sb="0" eb="2">
      <t>チュウソツ</t>
    </rPh>
    <phoneticPr fontId="2"/>
  </si>
  <si>
    <t>大卒</t>
    <rPh sb="0" eb="2">
      <t>ダイソツ</t>
    </rPh>
    <phoneticPr fontId="2"/>
  </si>
  <si>
    <t>生産労働者（技能職）</t>
    <rPh sb="0" eb="2">
      <t>セイサン</t>
    </rPh>
    <rPh sb="2" eb="5">
      <t>ロウドウシャ</t>
    </rPh>
    <rPh sb="6" eb="8">
      <t>ギノウ</t>
    </rPh>
    <rPh sb="8" eb="9">
      <t>ショク</t>
    </rPh>
    <phoneticPr fontId="2"/>
  </si>
  <si>
    <t>事務・技能労働者（職員）</t>
    <rPh sb="0" eb="2">
      <t>ジム</t>
    </rPh>
    <rPh sb="3" eb="5">
      <t>ギノウ</t>
    </rPh>
    <rPh sb="5" eb="8">
      <t>ロウドウシャ</t>
    </rPh>
    <rPh sb="9" eb="11">
      <t>ショクイン</t>
    </rPh>
    <phoneticPr fontId="2"/>
  </si>
  <si>
    <t>モデル退職給付金</t>
    <rPh sb="3" eb="5">
      <t>タイショク</t>
    </rPh>
    <rPh sb="5" eb="8">
      <t>キュウフキン</t>
    </rPh>
    <phoneticPr fontId="2"/>
  </si>
  <si>
    <t>記入要領：①標準労働者が定年で退職すると想定した場合の一般的なモデルで計算してください。</t>
    <rPh sb="0" eb="2">
      <t>キニュウ</t>
    </rPh>
    <rPh sb="2" eb="4">
      <t>ヨウリョウ</t>
    </rPh>
    <rPh sb="6" eb="8">
      <t>ヒョウジュン</t>
    </rPh>
    <rPh sb="8" eb="11">
      <t>ロウドウシャ</t>
    </rPh>
    <rPh sb="12" eb="14">
      <t>テイネン</t>
    </rPh>
    <rPh sb="15" eb="17">
      <t>タイショク</t>
    </rPh>
    <rPh sb="20" eb="22">
      <t>ソウテイ</t>
    </rPh>
    <rPh sb="24" eb="26">
      <t>バアイ</t>
    </rPh>
    <rPh sb="27" eb="30">
      <t>イッパンテキ</t>
    </rPh>
    <rPh sb="35" eb="37">
      <t>ケイサン</t>
    </rPh>
    <phoneticPr fontId="2"/>
  </si>
  <si>
    <t>　　　　　（一定の条件設定が必要な場合、直入社者が60歳で定年退職するケースを想定することとします。）</t>
    <rPh sb="6" eb="8">
      <t>イッテイ</t>
    </rPh>
    <rPh sb="9" eb="11">
      <t>ジョウケン</t>
    </rPh>
    <rPh sb="11" eb="13">
      <t>セッテイ</t>
    </rPh>
    <rPh sb="14" eb="16">
      <t>ヒツヨウ</t>
    </rPh>
    <rPh sb="17" eb="19">
      <t>バアイ</t>
    </rPh>
    <rPh sb="20" eb="21">
      <t>チョク</t>
    </rPh>
    <rPh sb="21" eb="23">
      <t>ニュウシャ</t>
    </rPh>
    <rPh sb="23" eb="24">
      <t>シャ</t>
    </rPh>
    <rPh sb="27" eb="28">
      <t>サイ</t>
    </rPh>
    <rPh sb="29" eb="31">
      <t>テイネン</t>
    </rPh>
    <rPh sb="31" eb="33">
      <t>タイショク</t>
    </rPh>
    <rPh sb="39" eb="41">
      <t>ソウテイ</t>
    </rPh>
    <phoneticPr fontId="2"/>
  </si>
  <si>
    <t>　　　　　　生産労働者は、組合員モデルとします。事務・技術労働者については、組合員に限定せず標準的な</t>
    <rPh sb="6" eb="8">
      <t>セイサン</t>
    </rPh>
    <rPh sb="8" eb="11">
      <t>ロウドウシャ</t>
    </rPh>
    <rPh sb="13" eb="16">
      <t>クミアイイン</t>
    </rPh>
    <rPh sb="24" eb="26">
      <t>ジム</t>
    </rPh>
    <rPh sb="27" eb="29">
      <t>ギジュツ</t>
    </rPh>
    <rPh sb="29" eb="32">
      <t>ロウドウシャ</t>
    </rPh>
    <rPh sb="38" eb="41">
      <t>クミアイイン</t>
    </rPh>
    <rPh sb="42" eb="44">
      <t>ゲンテイ</t>
    </rPh>
    <rPh sb="46" eb="49">
      <t>ヒョウジュンテキ</t>
    </rPh>
    <phoneticPr fontId="2"/>
  </si>
  <si>
    <t>　　　　　　昇進をしたケースで算出してください。</t>
    <rPh sb="6" eb="8">
      <t>ショウシン</t>
    </rPh>
    <rPh sb="15" eb="17">
      <t>サンシュツ</t>
    </rPh>
    <phoneticPr fontId="2"/>
  </si>
  <si>
    <t>　　　　　②企業年金がある場合、年金現価額、もしくは一時金で受け取った際の金額を退職一時金に加算して</t>
    <rPh sb="6" eb="8">
      <t>キギョウ</t>
    </rPh>
    <rPh sb="8" eb="10">
      <t>ネンキン</t>
    </rPh>
    <rPh sb="13" eb="15">
      <t>バアイ</t>
    </rPh>
    <rPh sb="16" eb="18">
      <t>ネンキン</t>
    </rPh>
    <rPh sb="18" eb="20">
      <t>ゲンカ</t>
    </rPh>
    <rPh sb="20" eb="21">
      <t>ガク</t>
    </rPh>
    <rPh sb="26" eb="29">
      <t>イチジキン</t>
    </rPh>
    <rPh sb="30" eb="31">
      <t>ウ</t>
    </rPh>
    <rPh sb="32" eb="33">
      <t>ト</t>
    </rPh>
    <rPh sb="35" eb="36">
      <t>サイ</t>
    </rPh>
    <rPh sb="37" eb="39">
      <t>キンガク</t>
    </rPh>
    <rPh sb="40" eb="42">
      <t>タイショク</t>
    </rPh>
    <rPh sb="42" eb="45">
      <t>イチジキン</t>
    </rPh>
    <rPh sb="46" eb="48">
      <t>カサン</t>
    </rPh>
    <phoneticPr fontId="2"/>
  </si>
  <si>
    <t>　　　　　　算出してください。</t>
    <rPh sb="6" eb="8">
      <t>サンシュツ</t>
    </rPh>
    <phoneticPr fontId="2"/>
  </si>
  <si>
    <t>　　　　　③ポイント制の場合、標準的な昇進昇格と人事評価をうけたものとみなして算出してください。</t>
    <rPh sb="10" eb="11">
      <t>セイ</t>
    </rPh>
    <rPh sb="12" eb="14">
      <t>バアイ</t>
    </rPh>
    <rPh sb="15" eb="18">
      <t>ヒョウジュンテキ</t>
    </rPh>
    <rPh sb="19" eb="21">
      <t>ショウシン</t>
    </rPh>
    <rPh sb="21" eb="23">
      <t>ショウカク</t>
    </rPh>
    <rPh sb="24" eb="26">
      <t>ジンジ</t>
    </rPh>
    <rPh sb="26" eb="28">
      <t>ヒョウカ</t>
    </rPh>
    <rPh sb="39" eb="41">
      <t>サンシュツ</t>
    </rPh>
    <phoneticPr fontId="2"/>
  </si>
  <si>
    <t>　</t>
    <phoneticPr fontId="2"/>
  </si>
  <si>
    <t>Ⅴ．労働時間・休日・休暇</t>
    <rPh sb="2" eb="4">
      <t>ロウドウ</t>
    </rPh>
    <rPh sb="4" eb="6">
      <t>ジカン</t>
    </rPh>
    <rPh sb="7" eb="9">
      <t>キュウジツ</t>
    </rPh>
    <rPh sb="10" eb="12">
      <t>キュウカ</t>
    </rPh>
    <phoneticPr fontId="2"/>
  </si>
  <si>
    <t>常昼勤年間休日総数</t>
    <rPh sb="0" eb="1">
      <t>ツネ</t>
    </rPh>
    <rPh sb="1" eb="2">
      <t>ヒル</t>
    </rPh>
    <rPh sb="2" eb="3">
      <t>ツトム</t>
    </rPh>
    <rPh sb="3" eb="5">
      <t>ネンカン</t>
    </rPh>
    <rPh sb="5" eb="7">
      <t>キュウジツ</t>
    </rPh>
    <rPh sb="7" eb="9">
      <t>ソウスウ</t>
    </rPh>
    <phoneticPr fontId="2"/>
  </si>
  <si>
    <t>交替勤年間休日総数</t>
    <rPh sb="0" eb="2">
      <t>コウタイ</t>
    </rPh>
    <rPh sb="2" eb="3">
      <t>ツトム</t>
    </rPh>
    <rPh sb="3" eb="5">
      <t>ネンカン</t>
    </rPh>
    <rPh sb="5" eb="7">
      <t>キュウジツ</t>
    </rPh>
    <rPh sb="7" eb="9">
      <t>ソウスウ</t>
    </rPh>
    <phoneticPr fontId="2"/>
  </si>
  <si>
    <t>日</t>
  </si>
  <si>
    <t>日</t>
    <rPh sb="0" eb="1">
      <t>ニチ</t>
    </rPh>
    <phoneticPr fontId="2"/>
  </si>
  <si>
    <t>１．労働協約等で年間休日数を定めている場合には、その日数を入力してください。</t>
    <rPh sb="2" eb="4">
      <t>ロウドウ</t>
    </rPh>
    <rPh sb="4" eb="7">
      <t>キョウヤクトウ</t>
    </rPh>
    <rPh sb="8" eb="10">
      <t>ネンカン</t>
    </rPh>
    <rPh sb="10" eb="12">
      <t>キュウジツ</t>
    </rPh>
    <rPh sb="12" eb="13">
      <t>スウ</t>
    </rPh>
    <rPh sb="14" eb="15">
      <t>サダ</t>
    </rPh>
    <rPh sb="19" eb="21">
      <t>バアイ</t>
    </rPh>
    <rPh sb="26" eb="28">
      <t>ニッスウ</t>
    </rPh>
    <rPh sb="29" eb="31">
      <t>ニュウリョク</t>
    </rPh>
    <phoneticPr fontId="2"/>
  </si>
  <si>
    <t>３．一時帰休は、年間休日数に含まれません。</t>
    <rPh sb="2" eb="4">
      <t>イチジ</t>
    </rPh>
    <rPh sb="4" eb="6">
      <t>キキュウ</t>
    </rPh>
    <rPh sb="8" eb="10">
      <t>ネンカン</t>
    </rPh>
    <rPh sb="10" eb="12">
      <t>キュウジツ</t>
    </rPh>
    <rPh sb="12" eb="13">
      <t>スウ</t>
    </rPh>
    <rPh sb="14" eb="15">
      <t>フク</t>
    </rPh>
    <phoneticPr fontId="2"/>
  </si>
  <si>
    <t>１．あり（使用時期が決まっている）</t>
    <rPh sb="5" eb="7">
      <t>シヨウ</t>
    </rPh>
    <rPh sb="7" eb="9">
      <t>ジキ</t>
    </rPh>
    <rPh sb="10" eb="11">
      <t>キ</t>
    </rPh>
    <phoneticPr fontId="2"/>
  </si>
  <si>
    <t>２．あり（使用時期については本人にまかせている）</t>
    <rPh sb="5" eb="7">
      <t>シヨウ</t>
    </rPh>
    <rPh sb="7" eb="9">
      <t>ジキ</t>
    </rPh>
    <rPh sb="14" eb="16">
      <t>ホンニン</t>
    </rPh>
    <phoneticPr fontId="2"/>
  </si>
  <si>
    <t>３．１と２の両方ある</t>
    <rPh sb="6" eb="8">
      <t>リョウホウ</t>
    </rPh>
    <phoneticPr fontId="2"/>
  </si>
  <si>
    <t>（１）年次有給休暇付与日数と取得日数（小数点第１位まで入力してください）</t>
    <rPh sb="3" eb="5">
      <t>ネンジ</t>
    </rPh>
    <rPh sb="5" eb="7">
      <t>ユウキュウ</t>
    </rPh>
    <rPh sb="7" eb="9">
      <t>キュウカ</t>
    </rPh>
    <rPh sb="9" eb="11">
      <t>フヨ</t>
    </rPh>
    <rPh sb="11" eb="13">
      <t>ニッスウ</t>
    </rPh>
    <rPh sb="14" eb="16">
      <t>シュトク</t>
    </rPh>
    <rPh sb="16" eb="18">
      <t>ニッスウ</t>
    </rPh>
    <rPh sb="19" eb="22">
      <t>ショウスウテン</t>
    </rPh>
    <rPh sb="22" eb="23">
      <t>ダイ</t>
    </rPh>
    <rPh sb="24" eb="25">
      <t>イ</t>
    </rPh>
    <rPh sb="27" eb="29">
      <t>ニュウリョク</t>
    </rPh>
    <phoneticPr fontId="2"/>
  </si>
  <si>
    <t>（２）計画年休制度</t>
    <rPh sb="3" eb="5">
      <t>ケイカク</t>
    </rPh>
    <rPh sb="5" eb="7">
      <t>ネンキュウ</t>
    </rPh>
    <rPh sb="7" eb="9">
      <t>セイド</t>
    </rPh>
    <phoneticPr fontId="2"/>
  </si>
  <si>
    <t>勤続６ヶ月の者の
付与日数</t>
    <rPh sb="0" eb="2">
      <t>キンゾク</t>
    </rPh>
    <rPh sb="4" eb="5">
      <t>ゲツ</t>
    </rPh>
    <rPh sb="6" eb="7">
      <t>モノ</t>
    </rPh>
    <rPh sb="9" eb="11">
      <t>フヨ</t>
    </rPh>
    <rPh sb="11" eb="13">
      <t>ニッスウ</t>
    </rPh>
    <phoneticPr fontId="2"/>
  </si>
  <si>
    <t>年休付与日数２０
日到達するための
必要勤続年数</t>
    <rPh sb="0" eb="2">
      <t>ネンキュウ</t>
    </rPh>
    <rPh sb="2" eb="4">
      <t>フヨ</t>
    </rPh>
    <rPh sb="4" eb="6">
      <t>ニッスウ</t>
    </rPh>
    <rPh sb="9" eb="10">
      <t>ニチ</t>
    </rPh>
    <rPh sb="10" eb="12">
      <t>トウタツ</t>
    </rPh>
    <rPh sb="18" eb="20">
      <t>ヒツヨウ</t>
    </rPh>
    <rPh sb="20" eb="22">
      <t>キンゾク</t>
    </rPh>
    <rPh sb="22" eb="24">
      <t>ネンスウ</t>
    </rPh>
    <phoneticPr fontId="2"/>
  </si>
  <si>
    <t>年間最高
付与日数
（繰越分を除く）</t>
    <rPh sb="0" eb="2">
      <t>ネンカン</t>
    </rPh>
    <rPh sb="2" eb="4">
      <t>サイコウ</t>
    </rPh>
    <rPh sb="5" eb="7">
      <t>フヨ</t>
    </rPh>
    <rPh sb="7" eb="9">
      <t>ニッスウ</t>
    </rPh>
    <rPh sb="11" eb="13">
      <t>クリコシ</t>
    </rPh>
    <rPh sb="13" eb="14">
      <t>ブン</t>
    </rPh>
    <rPh sb="15" eb="16">
      <t>ノゾ</t>
    </rPh>
    <phoneticPr fontId="2"/>
  </si>
  <si>
    <t>（４）時間単位年休制度の導入状況</t>
    <rPh sb="3" eb="5">
      <t>ジカン</t>
    </rPh>
    <rPh sb="5" eb="7">
      <t>タンイ</t>
    </rPh>
    <rPh sb="7" eb="9">
      <t>ネンキュウ</t>
    </rPh>
    <rPh sb="9" eb="11">
      <t>セイド</t>
    </rPh>
    <rPh sb="12" eb="14">
      <t>ドウニュウ</t>
    </rPh>
    <rPh sb="14" eb="16">
      <t>ジョウキョウ</t>
    </rPh>
    <phoneticPr fontId="2"/>
  </si>
  <si>
    <t>１．時間単位年休を設けた（以前からあった）</t>
    <rPh sb="2" eb="4">
      <t>ジカン</t>
    </rPh>
    <rPh sb="4" eb="6">
      <t>タンイ</t>
    </rPh>
    <rPh sb="6" eb="8">
      <t>ネンキュウ</t>
    </rPh>
    <rPh sb="9" eb="10">
      <t>モウ</t>
    </rPh>
    <rPh sb="13" eb="15">
      <t>イゼン</t>
    </rPh>
    <phoneticPr fontId="2"/>
  </si>
  <si>
    <t>３．所定内労働時間（協定上、就業規則上）</t>
    <rPh sb="2" eb="5">
      <t>ショテイナイ</t>
    </rPh>
    <rPh sb="5" eb="7">
      <t>ロウドウ</t>
    </rPh>
    <rPh sb="7" eb="9">
      <t>ジカン</t>
    </rPh>
    <rPh sb="10" eb="13">
      <t>キョウテイジョウ</t>
    </rPh>
    <rPh sb="14" eb="16">
      <t>シュウギョウ</t>
    </rPh>
    <rPh sb="16" eb="18">
      <t>キソク</t>
    </rPh>
    <rPh sb="18" eb="19">
      <t>ジョウ</t>
    </rPh>
    <phoneticPr fontId="2"/>
  </si>
  <si>
    <t>常昼勤の場合</t>
    <rPh sb="0" eb="1">
      <t>ツネ</t>
    </rPh>
    <rPh sb="1" eb="2">
      <t>ヒル</t>
    </rPh>
    <rPh sb="2" eb="3">
      <t>ツトム</t>
    </rPh>
    <rPh sb="4" eb="6">
      <t>バアイ</t>
    </rPh>
    <phoneticPr fontId="2"/>
  </si>
  <si>
    <t>交替勤の場合</t>
    <rPh sb="0" eb="2">
      <t>コウタイ</t>
    </rPh>
    <rPh sb="2" eb="3">
      <t>ツトム</t>
    </rPh>
    <rPh sb="4" eb="6">
      <t>バアイ</t>
    </rPh>
    <phoneticPr fontId="2"/>
  </si>
  <si>
    <t>１日の所定労働時間</t>
    <rPh sb="1" eb="2">
      <t>ニチ</t>
    </rPh>
    <rPh sb="3" eb="5">
      <t>ショテイ</t>
    </rPh>
    <rPh sb="5" eb="7">
      <t>ロウドウ</t>
    </rPh>
    <rPh sb="7" eb="9">
      <t>ジカン</t>
    </rPh>
    <phoneticPr fontId="2"/>
  </si>
  <si>
    <t>時間</t>
    <rPh sb="0" eb="2">
      <t>ジカン</t>
    </rPh>
    <phoneticPr fontId="2"/>
  </si>
  <si>
    <t>分</t>
    <rPh sb="0" eb="1">
      <t>フン</t>
    </rPh>
    <phoneticPr fontId="2"/>
  </si>
  <si>
    <t>１週の所定労働時間</t>
    <rPh sb="1" eb="2">
      <t>シュウ</t>
    </rPh>
    <rPh sb="3" eb="5">
      <t>ショテイ</t>
    </rPh>
    <rPh sb="5" eb="7">
      <t>ロウドウ</t>
    </rPh>
    <rPh sb="7" eb="9">
      <t>ジカン</t>
    </rPh>
    <phoneticPr fontId="2"/>
  </si>
  <si>
    <t>年間所定労働時間</t>
    <rPh sb="0" eb="2">
      <t>ネンカン</t>
    </rPh>
    <rPh sb="2" eb="4">
      <t>ショテイ</t>
    </rPh>
    <rPh sb="4" eb="6">
      <t>ロウドウ</t>
    </rPh>
    <rPh sb="6" eb="8">
      <t>ジカン</t>
    </rPh>
    <phoneticPr fontId="2"/>
  </si>
  <si>
    <t>１．「所定労働時間」の定義</t>
    <rPh sb="3" eb="5">
      <t>ショテイ</t>
    </rPh>
    <rPh sb="5" eb="7">
      <t>ロウドウ</t>
    </rPh>
    <rPh sb="7" eb="9">
      <t>ジカン</t>
    </rPh>
    <rPh sb="11" eb="13">
      <t>テイギ</t>
    </rPh>
    <phoneticPr fontId="2"/>
  </si>
  <si>
    <t>　所定労働時間＝就業規則・労働協約等に定められた始業時刻から終業時刻までの時間－休憩時間</t>
    <rPh sb="1" eb="3">
      <t>ショテイ</t>
    </rPh>
    <rPh sb="3" eb="5">
      <t>ロウドウ</t>
    </rPh>
    <rPh sb="5" eb="7">
      <t>ジカン</t>
    </rPh>
    <rPh sb="8" eb="10">
      <t>シュウギョウ</t>
    </rPh>
    <rPh sb="10" eb="12">
      <t>キソク</t>
    </rPh>
    <rPh sb="13" eb="15">
      <t>ロウドウ</t>
    </rPh>
    <rPh sb="15" eb="18">
      <t>キョウヤクトウ</t>
    </rPh>
    <rPh sb="19" eb="20">
      <t>サダ</t>
    </rPh>
    <rPh sb="24" eb="26">
      <t>シギョウ</t>
    </rPh>
    <rPh sb="26" eb="28">
      <t>ジコク</t>
    </rPh>
    <rPh sb="30" eb="32">
      <t>シュウギョウ</t>
    </rPh>
    <rPh sb="32" eb="34">
      <t>ジコク</t>
    </rPh>
    <rPh sb="37" eb="39">
      <t>ジカン</t>
    </rPh>
    <rPh sb="40" eb="42">
      <t>キュウケイ</t>
    </rPh>
    <rPh sb="42" eb="44">
      <t>ジカン</t>
    </rPh>
    <phoneticPr fontId="2"/>
  </si>
  <si>
    <t>　①「１週の所定労働時間」を協定しておらず、「年間所定労働時間」を協定している場合</t>
    <rPh sb="4" eb="5">
      <t>シュウ</t>
    </rPh>
    <rPh sb="6" eb="8">
      <t>ショテイ</t>
    </rPh>
    <rPh sb="8" eb="10">
      <t>ロウドウ</t>
    </rPh>
    <rPh sb="10" eb="12">
      <t>ジカン</t>
    </rPh>
    <rPh sb="14" eb="16">
      <t>キョウテイ</t>
    </rPh>
    <rPh sb="23" eb="25">
      <t>ネンカン</t>
    </rPh>
    <rPh sb="25" eb="27">
      <t>ショテイ</t>
    </rPh>
    <rPh sb="27" eb="29">
      <t>ロウドウ</t>
    </rPh>
    <rPh sb="29" eb="31">
      <t>ジカン</t>
    </rPh>
    <rPh sb="33" eb="35">
      <t>キョウテイ</t>
    </rPh>
    <rPh sb="39" eb="41">
      <t>バアイ</t>
    </rPh>
    <phoneticPr fontId="2"/>
  </si>
  <si>
    <t>　　「年間所定労働時間」÷「５２週」</t>
    <rPh sb="3" eb="5">
      <t>ネンカン</t>
    </rPh>
    <rPh sb="5" eb="7">
      <t>ショテイ</t>
    </rPh>
    <rPh sb="7" eb="9">
      <t>ロウドウ</t>
    </rPh>
    <rPh sb="9" eb="11">
      <t>ジカン</t>
    </rPh>
    <rPh sb="16" eb="17">
      <t>シュウ</t>
    </rPh>
    <phoneticPr fontId="2"/>
  </si>
  <si>
    <t>　②「１日の所定労働時間」しか協定していない場合</t>
    <rPh sb="4" eb="5">
      <t>ニチ</t>
    </rPh>
    <rPh sb="6" eb="8">
      <t>ショテイ</t>
    </rPh>
    <rPh sb="8" eb="10">
      <t>ロウドウ</t>
    </rPh>
    <rPh sb="10" eb="12">
      <t>ジカン</t>
    </rPh>
    <rPh sb="15" eb="17">
      <t>キョウテイ</t>
    </rPh>
    <rPh sb="22" eb="24">
      <t>バアイ</t>
    </rPh>
    <phoneticPr fontId="2"/>
  </si>
  <si>
    <t>　　「年間所定労働日数」÷「５２週」×「１日の所定労働時間」</t>
    <rPh sb="3" eb="5">
      <t>ネンカン</t>
    </rPh>
    <rPh sb="5" eb="7">
      <t>ショテイ</t>
    </rPh>
    <rPh sb="7" eb="9">
      <t>ロウドウ</t>
    </rPh>
    <rPh sb="9" eb="11">
      <t>ニッスウ</t>
    </rPh>
    <rPh sb="16" eb="17">
      <t>シュウ</t>
    </rPh>
    <rPh sb="21" eb="22">
      <t>ニチ</t>
    </rPh>
    <rPh sb="23" eb="25">
      <t>ショテイ</t>
    </rPh>
    <rPh sb="25" eb="27">
      <t>ロウドウ</t>
    </rPh>
    <rPh sb="27" eb="29">
      <t>ジカン</t>
    </rPh>
    <phoneticPr fontId="2"/>
  </si>
  <si>
    <t>２．「１週の所定労働時間」は、次の式で計算した時間を入力してください。</t>
    <rPh sb="4" eb="5">
      <t>シュウ</t>
    </rPh>
    <rPh sb="6" eb="8">
      <t>ショテイ</t>
    </rPh>
    <rPh sb="8" eb="10">
      <t>ロウドウ</t>
    </rPh>
    <rPh sb="10" eb="12">
      <t>ジカン</t>
    </rPh>
    <rPh sb="15" eb="16">
      <t>ツギ</t>
    </rPh>
    <rPh sb="17" eb="18">
      <t>シキ</t>
    </rPh>
    <rPh sb="19" eb="21">
      <t>ケイサン</t>
    </rPh>
    <rPh sb="23" eb="25">
      <t>ジカン</t>
    </rPh>
    <rPh sb="26" eb="28">
      <t>ニュウリョク</t>
    </rPh>
    <phoneticPr fontId="2"/>
  </si>
  <si>
    <t>常昼勤の
場合</t>
    <rPh sb="0" eb="1">
      <t>ツネ</t>
    </rPh>
    <rPh sb="1" eb="2">
      <t>ヒル</t>
    </rPh>
    <rPh sb="2" eb="3">
      <t>ツトム</t>
    </rPh>
    <rPh sb="5" eb="7">
      <t>バアイ</t>
    </rPh>
    <phoneticPr fontId="2"/>
  </si>
  <si>
    <t>交替勤の
場合</t>
    <rPh sb="0" eb="2">
      <t>コウタイ</t>
    </rPh>
    <rPh sb="2" eb="3">
      <t>ツトム</t>
    </rPh>
    <rPh sb="5" eb="7">
      <t>バアイ</t>
    </rPh>
    <phoneticPr fontId="2"/>
  </si>
  <si>
    <t>年間総実
労働時間</t>
    <rPh sb="0" eb="2">
      <t>ネンカン</t>
    </rPh>
    <rPh sb="2" eb="3">
      <t>ソウ</t>
    </rPh>
    <rPh sb="3" eb="4">
      <t>ジツ</t>
    </rPh>
    <rPh sb="5" eb="7">
      <t>ロウドウ</t>
    </rPh>
    <rPh sb="7" eb="9">
      <t>ジカン</t>
    </rPh>
    <phoneticPr fontId="2"/>
  </si>
  <si>
    <t>年間所定
労働時間</t>
    <rPh sb="0" eb="2">
      <t>ネンカン</t>
    </rPh>
    <rPh sb="2" eb="4">
      <t>ショテイ</t>
    </rPh>
    <rPh sb="5" eb="7">
      <t>ロウドウ</t>
    </rPh>
    <rPh sb="7" eb="9">
      <t>ジカン</t>
    </rPh>
    <phoneticPr fontId="2"/>
  </si>
  <si>
    <t>年間時間外
労働時間</t>
    <rPh sb="0" eb="2">
      <t>ネンカン</t>
    </rPh>
    <rPh sb="2" eb="5">
      <t>ジカンガイ</t>
    </rPh>
    <rPh sb="6" eb="8">
      <t>ロウドウ</t>
    </rPh>
    <rPh sb="8" eb="10">
      <t>ジカン</t>
    </rPh>
    <phoneticPr fontId="2"/>
  </si>
  <si>
    <t>年次有給
休暇取得分</t>
    <rPh sb="0" eb="2">
      <t>ネンジ</t>
    </rPh>
    <rPh sb="2" eb="4">
      <t>ユウキュウ</t>
    </rPh>
    <rPh sb="5" eb="7">
      <t>キュウカ</t>
    </rPh>
    <rPh sb="7" eb="9">
      <t>シュトク</t>
    </rPh>
    <rPh sb="9" eb="10">
      <t>ブン</t>
    </rPh>
    <phoneticPr fontId="2"/>
  </si>
  <si>
    <t>一時帰休等による
減少労働時間</t>
    <rPh sb="0" eb="2">
      <t>イチジ</t>
    </rPh>
    <rPh sb="2" eb="4">
      <t>キキュウ</t>
    </rPh>
    <rPh sb="4" eb="5">
      <t>トウ</t>
    </rPh>
    <rPh sb="9" eb="11">
      <t>ゲンショウ</t>
    </rPh>
    <rPh sb="11" eb="13">
      <t>ロウドウ</t>
    </rPh>
    <rPh sb="13" eb="15">
      <t>ジカン</t>
    </rPh>
    <phoneticPr fontId="2"/>
  </si>
  <si>
    <t>※分は１時間切り上げる</t>
    <rPh sb="1" eb="2">
      <t>フン</t>
    </rPh>
    <rPh sb="4" eb="6">
      <t>ジカン</t>
    </rPh>
    <rPh sb="6" eb="7">
      <t>キ</t>
    </rPh>
    <rPh sb="8" eb="9">
      <t>ア</t>
    </rPh>
    <phoneticPr fontId="2"/>
  </si>
  <si>
    <t>５．時間外労働等の割増率（小数点以下四捨五入）</t>
    <rPh sb="2" eb="5">
      <t>ジカンガイ</t>
    </rPh>
    <rPh sb="5" eb="8">
      <t>ロウドウトウ</t>
    </rPh>
    <rPh sb="9" eb="11">
      <t>ワリマシ</t>
    </rPh>
    <rPh sb="11" eb="12">
      <t>リツ</t>
    </rPh>
    <rPh sb="13" eb="16">
      <t>ショウスウテン</t>
    </rPh>
    <rPh sb="16" eb="18">
      <t>イカ</t>
    </rPh>
    <rPh sb="18" eb="22">
      <t>シシャゴニュウ</t>
    </rPh>
    <phoneticPr fontId="2"/>
  </si>
  <si>
    <t>（１）時間外労働の場合</t>
    <rPh sb="3" eb="6">
      <t>ジカンガイ</t>
    </rPh>
    <rPh sb="6" eb="8">
      <t>ロウドウ</t>
    </rPh>
    <rPh sb="9" eb="11">
      <t>バアイ</t>
    </rPh>
    <phoneticPr fontId="2"/>
  </si>
  <si>
    <t>通常日の割増率</t>
    <rPh sb="0" eb="2">
      <t>ツウジョウ</t>
    </rPh>
    <rPh sb="2" eb="3">
      <t>ビ</t>
    </rPh>
    <rPh sb="4" eb="6">
      <t>ワリマシ</t>
    </rPh>
    <rPh sb="6" eb="7">
      <t>リツ</t>
    </rPh>
    <phoneticPr fontId="2"/>
  </si>
  <si>
    <t>）時間</t>
    <rPh sb="1" eb="3">
      <t>ジカン</t>
    </rPh>
    <phoneticPr fontId="2"/>
  </si>
  <si>
    <t>％</t>
    <phoneticPr fontId="2"/>
  </si>
  <si>
    <r>
      <t>時間外労働が深夜（22時
～5時）に及んだ場合の
割増率（</t>
    </r>
    <r>
      <rPr>
        <u/>
        <sz val="11"/>
        <color indexed="8"/>
        <rFont val="ＭＳ 明朝"/>
        <family val="1"/>
        <charset val="128"/>
      </rPr>
      <t>深夜分のみ</t>
    </r>
    <r>
      <rPr>
        <sz val="11"/>
        <color indexed="8"/>
        <rFont val="ＭＳ 明朝"/>
        <family val="1"/>
        <charset val="128"/>
      </rPr>
      <t>）</t>
    </r>
    <rPh sb="0" eb="3">
      <t>ジカンガイ</t>
    </rPh>
    <rPh sb="3" eb="5">
      <t>ロウドウ</t>
    </rPh>
    <rPh sb="6" eb="8">
      <t>シンヤ</t>
    </rPh>
    <rPh sb="11" eb="12">
      <t>ジ</t>
    </rPh>
    <phoneticPr fontId="2"/>
  </si>
  <si>
    <t>）時間以上</t>
    <rPh sb="1" eb="5">
      <t>ジカンイジョウ</t>
    </rPh>
    <phoneticPr fontId="2"/>
  </si>
  <si>
    <t>中小企業の範囲</t>
    <rPh sb="0" eb="2">
      <t>チュウショウ</t>
    </rPh>
    <rPh sb="2" eb="4">
      <t>キギョウ</t>
    </rPh>
    <rPh sb="5" eb="7">
      <t>ハンイ</t>
    </rPh>
    <phoneticPr fontId="2"/>
  </si>
  <si>
    <t>サービス業を
主たる事業</t>
    <rPh sb="4" eb="5">
      <t>ギョウ</t>
    </rPh>
    <rPh sb="7" eb="8">
      <t>シュ</t>
    </rPh>
    <rPh sb="10" eb="12">
      <t>ジギョウ</t>
    </rPh>
    <phoneticPr fontId="2"/>
  </si>
  <si>
    <t>小売業を
主たる事業</t>
    <rPh sb="0" eb="3">
      <t>コウリギョウ</t>
    </rPh>
    <rPh sb="5" eb="6">
      <t>シュ</t>
    </rPh>
    <rPh sb="8" eb="10">
      <t>ジギョウ</t>
    </rPh>
    <phoneticPr fontId="2"/>
  </si>
  <si>
    <t>卸売業を
主たる事業</t>
    <rPh sb="0" eb="3">
      <t>オロシウリギョウ</t>
    </rPh>
    <rPh sb="5" eb="6">
      <t>シュ</t>
    </rPh>
    <rPh sb="8" eb="10">
      <t>ジギョウ</t>
    </rPh>
    <phoneticPr fontId="2"/>
  </si>
  <si>
    <t>その他の
事業</t>
    <rPh sb="2" eb="3">
      <t>タ</t>
    </rPh>
    <rPh sb="5" eb="7">
      <t>ジギョウ</t>
    </rPh>
    <phoneticPr fontId="2"/>
  </si>
  <si>
    <t>資本金の額又
は出資の総額</t>
    <rPh sb="0" eb="3">
      <t>シホンキン</t>
    </rPh>
    <rPh sb="4" eb="5">
      <t>ガク</t>
    </rPh>
    <rPh sb="5" eb="6">
      <t>マタ</t>
    </rPh>
    <rPh sb="8" eb="10">
      <t>シュッシ</t>
    </rPh>
    <rPh sb="11" eb="13">
      <t>ソウガク</t>
    </rPh>
    <phoneticPr fontId="2"/>
  </si>
  <si>
    <t>常時使用する
労働者</t>
    <rPh sb="0" eb="2">
      <t>ジョウジ</t>
    </rPh>
    <rPh sb="2" eb="4">
      <t>シヨウ</t>
    </rPh>
    <rPh sb="7" eb="10">
      <t>ロウドウシャ</t>
    </rPh>
    <phoneticPr fontId="2"/>
  </si>
  <si>
    <t>5,000万円以下</t>
    <rPh sb="5" eb="7">
      <t>マンエン</t>
    </rPh>
    <rPh sb="7" eb="9">
      <t>イカ</t>
    </rPh>
    <phoneticPr fontId="2"/>
  </si>
  <si>
    <t>１億円以下</t>
    <rPh sb="1" eb="3">
      <t>オクエン</t>
    </rPh>
    <rPh sb="3" eb="5">
      <t>イカ</t>
    </rPh>
    <phoneticPr fontId="2"/>
  </si>
  <si>
    <t>３億円以下</t>
    <rPh sb="1" eb="3">
      <t>オクエン</t>
    </rPh>
    <rPh sb="3" eb="5">
      <t>イカ</t>
    </rPh>
    <phoneticPr fontId="2"/>
  </si>
  <si>
    <t>100人以下</t>
    <rPh sb="3" eb="6">
      <t>ニンイカ</t>
    </rPh>
    <phoneticPr fontId="2"/>
  </si>
  <si>
    <t>50人以下</t>
    <rPh sb="2" eb="5">
      <t>ニンイカ</t>
    </rPh>
    <phoneticPr fontId="2"/>
  </si>
  <si>
    <t>300人以下</t>
    <rPh sb="3" eb="6">
      <t>ニンイカ</t>
    </rPh>
    <phoneticPr fontId="2"/>
  </si>
  <si>
    <t>１．労働基準法において定められた賃金の割増率は、</t>
    <rPh sb="2" eb="4">
      <t>ロウドウ</t>
    </rPh>
    <rPh sb="4" eb="7">
      <t>キジュンホウ</t>
    </rPh>
    <rPh sb="11" eb="12">
      <t>サダ</t>
    </rPh>
    <rPh sb="16" eb="18">
      <t>チンギン</t>
    </rPh>
    <rPh sb="19" eb="21">
      <t>ワリマシ</t>
    </rPh>
    <rPh sb="21" eb="22">
      <t>リツ</t>
    </rPh>
    <phoneticPr fontId="2"/>
  </si>
  <si>
    <t>　①「通常の労働日における時間外の場合」２５％以上。１ヶ月の時間外労働が４５時間を超える場合</t>
    <rPh sb="3" eb="5">
      <t>ツウジョウ</t>
    </rPh>
    <rPh sb="6" eb="9">
      <t>ロウドウビ</t>
    </rPh>
    <rPh sb="13" eb="15">
      <t>ジカン</t>
    </rPh>
    <rPh sb="15" eb="16">
      <t>ガイ</t>
    </rPh>
    <rPh sb="17" eb="19">
      <t>バアイ</t>
    </rPh>
    <rPh sb="23" eb="25">
      <t>イジョウ</t>
    </rPh>
    <rPh sb="28" eb="29">
      <t>ゲツ</t>
    </rPh>
    <rPh sb="30" eb="33">
      <t>ジカンガイ</t>
    </rPh>
    <rPh sb="33" eb="35">
      <t>ロウドウ</t>
    </rPh>
    <rPh sb="38" eb="40">
      <t>ジカン</t>
    </rPh>
    <rPh sb="41" eb="42">
      <t>コ</t>
    </rPh>
    <rPh sb="44" eb="46">
      <t>バアイ</t>
    </rPh>
    <phoneticPr fontId="2"/>
  </si>
  <si>
    <t>　　は、２５％超とするよう努めること。</t>
    <rPh sb="7" eb="8">
      <t>チョウ</t>
    </rPh>
    <rPh sb="13" eb="14">
      <t>ツト</t>
    </rPh>
    <phoneticPr fontId="2"/>
  </si>
  <si>
    <t>　③「時間外が深夜に及んだ場合」は２５％以上。（通常の時間外を加えると５０％以上）</t>
    <rPh sb="3" eb="6">
      <t>ジカンガイ</t>
    </rPh>
    <rPh sb="7" eb="9">
      <t>シンヤ</t>
    </rPh>
    <rPh sb="10" eb="11">
      <t>オヨ</t>
    </rPh>
    <rPh sb="13" eb="15">
      <t>バアイ</t>
    </rPh>
    <rPh sb="20" eb="22">
      <t>イジョウ</t>
    </rPh>
    <rPh sb="24" eb="26">
      <t>ツウジョウ</t>
    </rPh>
    <rPh sb="27" eb="30">
      <t>ジカンガイ</t>
    </rPh>
    <rPh sb="31" eb="32">
      <t>クワ</t>
    </rPh>
    <rPh sb="38" eb="40">
      <t>イジョウ</t>
    </rPh>
    <phoneticPr fontId="2"/>
  </si>
  <si>
    <t>（２）時間外労働が月６０時間を超えた場合の割増率は５０％以上と定められているが、６０時間の</t>
    <rPh sb="3" eb="6">
      <t>ジカンガイ</t>
    </rPh>
    <rPh sb="6" eb="8">
      <t>ロウドウ</t>
    </rPh>
    <rPh sb="9" eb="10">
      <t>ツキ</t>
    </rPh>
    <rPh sb="12" eb="14">
      <t>ジカン</t>
    </rPh>
    <rPh sb="15" eb="16">
      <t>コ</t>
    </rPh>
    <rPh sb="18" eb="20">
      <t>バアイ</t>
    </rPh>
    <rPh sb="21" eb="23">
      <t>ワリマシ</t>
    </rPh>
    <rPh sb="23" eb="24">
      <t>リツ</t>
    </rPh>
    <rPh sb="28" eb="30">
      <t>イジョウ</t>
    </rPh>
    <rPh sb="31" eb="32">
      <t>サダ</t>
    </rPh>
    <rPh sb="42" eb="44">
      <t>ジカン</t>
    </rPh>
    <phoneticPr fontId="2"/>
  </si>
  <si>
    <t>　　算定に法定休日分は含まれているか</t>
    <rPh sb="2" eb="4">
      <t>サンテイ</t>
    </rPh>
    <rPh sb="5" eb="7">
      <t>ホウテイ</t>
    </rPh>
    <rPh sb="7" eb="9">
      <t>キュウジツ</t>
    </rPh>
    <rPh sb="9" eb="10">
      <t>ブン</t>
    </rPh>
    <rPh sb="11" eb="12">
      <t>フク</t>
    </rPh>
    <phoneticPr fontId="2"/>
  </si>
  <si>
    <t>１．含まれている</t>
    <rPh sb="2" eb="3">
      <t>フク</t>
    </rPh>
    <phoneticPr fontId="2"/>
  </si>
  <si>
    <t>２．含まれていない</t>
    <rPh sb="2" eb="3">
      <t>フク</t>
    </rPh>
    <phoneticPr fontId="2"/>
  </si>
  <si>
    <t>（３）休日労働の場合（深夜に及ばない場合）</t>
    <rPh sb="3" eb="5">
      <t>キュウジツ</t>
    </rPh>
    <rPh sb="5" eb="7">
      <t>ロウドウ</t>
    </rPh>
    <rPh sb="8" eb="10">
      <t>バアイ</t>
    </rPh>
    <rPh sb="11" eb="13">
      <t>シンヤ</t>
    </rPh>
    <rPh sb="14" eb="15">
      <t>オヨ</t>
    </rPh>
    <rPh sb="18" eb="20">
      <t>バアイ</t>
    </rPh>
    <phoneticPr fontId="2"/>
  </si>
  <si>
    <t>法定休日の割増率</t>
    <rPh sb="0" eb="2">
      <t>ホウテイ</t>
    </rPh>
    <rPh sb="2" eb="4">
      <t>キュウジツ</t>
    </rPh>
    <rPh sb="5" eb="7">
      <t>ワリマシ</t>
    </rPh>
    <rPh sb="7" eb="8">
      <t>リツ</t>
    </rPh>
    <phoneticPr fontId="2"/>
  </si>
  <si>
    <t>社内規定上の休日の割増率</t>
    <rPh sb="0" eb="2">
      <t>シャナイ</t>
    </rPh>
    <rPh sb="2" eb="4">
      <t>キテイ</t>
    </rPh>
    <rPh sb="4" eb="5">
      <t>ジョウ</t>
    </rPh>
    <rPh sb="6" eb="8">
      <t>キュウジツ</t>
    </rPh>
    <rPh sb="9" eb="11">
      <t>ワリマシ</t>
    </rPh>
    <rPh sb="11" eb="12">
      <t>リツ</t>
    </rPh>
    <phoneticPr fontId="2"/>
  </si>
  <si>
    <t>１．法定休日とは、１週１回、４週４回の法定休日</t>
    <rPh sb="2" eb="4">
      <t>ホウテイ</t>
    </rPh>
    <rPh sb="4" eb="6">
      <t>キュウジツ</t>
    </rPh>
    <rPh sb="10" eb="11">
      <t>シュウ</t>
    </rPh>
    <rPh sb="12" eb="13">
      <t>カイ</t>
    </rPh>
    <rPh sb="15" eb="16">
      <t>シュウ</t>
    </rPh>
    <rPh sb="17" eb="18">
      <t>カイ</t>
    </rPh>
    <rPh sb="19" eb="21">
      <t>ホウテイ</t>
    </rPh>
    <rPh sb="21" eb="23">
      <t>キュウジツ</t>
    </rPh>
    <phoneticPr fontId="2"/>
  </si>
  <si>
    <t>２．社内規定上の休日とは週休２日制など法定休日以外で労使で確保している休日</t>
    <rPh sb="2" eb="4">
      <t>シャナイ</t>
    </rPh>
    <rPh sb="4" eb="6">
      <t>キテイ</t>
    </rPh>
    <rPh sb="6" eb="7">
      <t>ジョウ</t>
    </rPh>
    <rPh sb="8" eb="10">
      <t>キュウジツ</t>
    </rPh>
    <rPh sb="12" eb="14">
      <t>シュウキュウ</t>
    </rPh>
    <rPh sb="15" eb="16">
      <t>ニチ</t>
    </rPh>
    <rPh sb="16" eb="17">
      <t>セイ</t>
    </rPh>
    <rPh sb="19" eb="21">
      <t>ホウテイ</t>
    </rPh>
    <rPh sb="21" eb="23">
      <t>キュウジツ</t>
    </rPh>
    <rPh sb="23" eb="25">
      <t>イガイ</t>
    </rPh>
    <rPh sb="26" eb="28">
      <t>ロウシ</t>
    </rPh>
    <rPh sb="29" eb="31">
      <t>カクホ</t>
    </rPh>
    <rPh sb="35" eb="37">
      <t>キュウジツ</t>
    </rPh>
    <phoneticPr fontId="2"/>
  </si>
  <si>
    <t>３．労働基準法において定められた法定休日の割増率は、３５％以上</t>
    <rPh sb="2" eb="4">
      <t>ロウドウ</t>
    </rPh>
    <rPh sb="4" eb="7">
      <t>キジュンホウ</t>
    </rPh>
    <rPh sb="11" eb="12">
      <t>サダ</t>
    </rPh>
    <rPh sb="16" eb="18">
      <t>ホウテイ</t>
    </rPh>
    <rPh sb="18" eb="20">
      <t>キュウジツ</t>
    </rPh>
    <rPh sb="21" eb="23">
      <t>ワリマシ</t>
    </rPh>
    <rPh sb="23" eb="24">
      <t>リツ</t>
    </rPh>
    <rPh sb="29" eb="31">
      <t>イジョウ</t>
    </rPh>
    <phoneticPr fontId="2"/>
  </si>
  <si>
    <t>１．「交替制など所定労働時間が深夜時間帯に及んだ場合」２５％以上</t>
    <rPh sb="3" eb="5">
      <t>コウタイ</t>
    </rPh>
    <rPh sb="5" eb="6">
      <t>セイ</t>
    </rPh>
    <rPh sb="8" eb="10">
      <t>ショテイ</t>
    </rPh>
    <rPh sb="10" eb="12">
      <t>ロウドウ</t>
    </rPh>
    <rPh sb="12" eb="14">
      <t>ジカン</t>
    </rPh>
    <rPh sb="15" eb="17">
      <t>シンヤ</t>
    </rPh>
    <rPh sb="17" eb="20">
      <t>ジカンタイ</t>
    </rPh>
    <rPh sb="21" eb="22">
      <t>オヨ</t>
    </rPh>
    <rPh sb="24" eb="26">
      <t>バアイ</t>
    </rPh>
    <rPh sb="30" eb="32">
      <t>イジョウ</t>
    </rPh>
    <phoneticPr fontId="2"/>
  </si>
  <si>
    <t>６．３６（時間外）協定（常昼勤の場合）</t>
    <rPh sb="5" eb="8">
      <t>ジカンガイ</t>
    </rPh>
    <rPh sb="9" eb="11">
      <t>キョウテイ</t>
    </rPh>
    <rPh sb="12" eb="13">
      <t>ツネ</t>
    </rPh>
    <rPh sb="13" eb="14">
      <t>ヒル</t>
    </rPh>
    <rPh sb="14" eb="15">
      <t>ツトム</t>
    </rPh>
    <rPh sb="16" eb="18">
      <t>バアイ</t>
    </rPh>
    <phoneticPr fontId="2"/>
  </si>
  <si>
    <t>１　日</t>
    <rPh sb="2" eb="3">
      <t>ニチ</t>
    </rPh>
    <phoneticPr fontId="2"/>
  </si>
  <si>
    <t>１ヶ月</t>
    <rPh sb="2" eb="3">
      <t>ゲツ</t>
    </rPh>
    <phoneticPr fontId="2"/>
  </si>
  <si>
    <t>１　年</t>
    <rPh sb="2" eb="3">
      <t>ネン</t>
    </rPh>
    <phoneticPr fontId="2"/>
  </si>
  <si>
    <t>１　週</t>
    <rPh sb="2" eb="3">
      <t>シュウ</t>
    </rPh>
    <phoneticPr fontId="2"/>
  </si>
  <si>
    <t>７．変形労働時間制について</t>
    <rPh sb="2" eb="4">
      <t>ヘンケイ</t>
    </rPh>
    <rPh sb="4" eb="6">
      <t>ロウドウ</t>
    </rPh>
    <rPh sb="6" eb="8">
      <t>ジカン</t>
    </rPh>
    <rPh sb="8" eb="9">
      <t>セイ</t>
    </rPh>
    <phoneticPr fontId="2"/>
  </si>
  <si>
    <t>２．導入していないが予定あり</t>
    <rPh sb="2" eb="4">
      <t>ドウニュウ</t>
    </rPh>
    <rPh sb="10" eb="12">
      <t>ヨテイ</t>
    </rPh>
    <phoneticPr fontId="2"/>
  </si>
  <si>
    <t>３．導入の予定もなし</t>
    <rPh sb="2" eb="4">
      <t>ドウニュウ</t>
    </rPh>
    <rPh sb="5" eb="7">
      <t>ヨテイ</t>
    </rPh>
    <phoneticPr fontId="2"/>
  </si>
  <si>
    <t>１週間単位</t>
    <rPh sb="1" eb="3">
      <t>シュウカン</t>
    </rPh>
    <rPh sb="3" eb="5">
      <t>タンイ</t>
    </rPh>
    <phoneticPr fontId="2"/>
  </si>
  <si>
    <t>１ヶ月単位</t>
    <rPh sb="2" eb="3">
      <t>ゲツ</t>
    </rPh>
    <rPh sb="3" eb="5">
      <t>タンイ</t>
    </rPh>
    <phoneticPr fontId="2"/>
  </si>
  <si>
    <t>１年単位</t>
    <rPh sb="1" eb="4">
      <t>ネンタンイ</t>
    </rPh>
    <phoneticPr fontId="2"/>
  </si>
  <si>
    <t>フレックスタイム制</t>
    <rPh sb="8" eb="9">
      <t>セイ</t>
    </rPh>
    <phoneticPr fontId="2"/>
  </si>
  <si>
    <t>１．導入している（一部含む）</t>
    <rPh sb="2" eb="4">
      <t>ドウニュウ</t>
    </rPh>
    <rPh sb="9" eb="11">
      <t>イチブ</t>
    </rPh>
    <rPh sb="11" eb="12">
      <t>フク</t>
    </rPh>
    <phoneticPr fontId="2"/>
  </si>
  <si>
    <t>（２）</t>
  </si>
  <si>
    <t>（３）</t>
  </si>
  <si>
    <t>（４）</t>
  </si>
  <si>
    <t>（５）</t>
  </si>
  <si>
    <t>（６）</t>
  </si>
  <si>
    <t>（７）</t>
  </si>
  <si>
    <t>（８）</t>
  </si>
  <si>
    <t>（９）</t>
  </si>
  <si>
    <t>積立年次有給休暇制度</t>
    <rPh sb="0" eb="2">
      <t>ツミタテ</t>
    </rPh>
    <rPh sb="2" eb="4">
      <t>ネンジ</t>
    </rPh>
    <rPh sb="4" eb="6">
      <t>ユウキュウ</t>
    </rPh>
    <rPh sb="6" eb="8">
      <t>キュウカ</t>
    </rPh>
    <rPh sb="8" eb="10">
      <t>セイド</t>
    </rPh>
    <phoneticPr fontId="2"/>
  </si>
  <si>
    <t>リフレッシュ休暇制度</t>
    <rPh sb="6" eb="8">
      <t>キュウカ</t>
    </rPh>
    <rPh sb="8" eb="10">
      <t>セイド</t>
    </rPh>
    <phoneticPr fontId="2"/>
  </si>
  <si>
    <t>有給教育訓練休暇制度</t>
    <rPh sb="0" eb="2">
      <t>ユウキュウ</t>
    </rPh>
    <rPh sb="2" eb="4">
      <t>キョウイク</t>
    </rPh>
    <rPh sb="4" eb="6">
      <t>クンレン</t>
    </rPh>
    <rPh sb="6" eb="8">
      <t>キュウカ</t>
    </rPh>
    <rPh sb="8" eb="10">
      <t>セイド</t>
    </rPh>
    <phoneticPr fontId="2"/>
  </si>
  <si>
    <t>有給病気休暇制度</t>
    <rPh sb="0" eb="2">
      <t>ユウキュウ</t>
    </rPh>
    <rPh sb="2" eb="4">
      <t>ビョウキ</t>
    </rPh>
    <rPh sb="4" eb="6">
      <t>キュウカ</t>
    </rPh>
    <rPh sb="6" eb="8">
      <t>セイド</t>
    </rPh>
    <phoneticPr fontId="2"/>
  </si>
  <si>
    <t>ボランティア休暇制度</t>
    <rPh sb="6" eb="8">
      <t>キュウカ</t>
    </rPh>
    <rPh sb="8" eb="10">
      <t>セイド</t>
    </rPh>
    <phoneticPr fontId="2"/>
  </si>
  <si>
    <t>アニバーサリー休暇制度</t>
    <rPh sb="7" eb="9">
      <t>キュウカ</t>
    </rPh>
    <rPh sb="9" eb="11">
      <t>セイド</t>
    </rPh>
    <phoneticPr fontId="2"/>
  </si>
  <si>
    <t>配偶者の出産休暇制度</t>
    <rPh sb="0" eb="3">
      <t>ハイグウシャ</t>
    </rPh>
    <rPh sb="4" eb="6">
      <t>シュッサン</t>
    </rPh>
    <rPh sb="6" eb="8">
      <t>キュウカ</t>
    </rPh>
    <rPh sb="8" eb="10">
      <t>セイド</t>
    </rPh>
    <phoneticPr fontId="2"/>
  </si>
  <si>
    <t>代替休暇制度</t>
    <rPh sb="0" eb="2">
      <t>ダイガエ</t>
    </rPh>
    <rPh sb="2" eb="4">
      <t>キュウカ</t>
    </rPh>
    <rPh sb="4" eb="6">
      <t>セイド</t>
    </rPh>
    <phoneticPr fontId="2"/>
  </si>
  <si>
    <t>その他の有給休暇制度</t>
    <rPh sb="2" eb="3">
      <t>タ</t>
    </rPh>
    <rPh sb="4" eb="6">
      <t>ユウキュウ</t>
    </rPh>
    <rPh sb="6" eb="8">
      <t>キュウカ</t>
    </rPh>
    <rPh sb="8" eb="10">
      <t>セイド</t>
    </rPh>
    <phoneticPr fontId="2"/>
  </si>
  <si>
    <t>１．あり</t>
    <phoneticPr fontId="2"/>
  </si>
  <si>
    <t>２．検討中</t>
    <rPh sb="2" eb="5">
      <t>ケントウチュウ</t>
    </rPh>
    <phoneticPr fontId="2"/>
  </si>
  <si>
    <t>３．予定なし</t>
    <rPh sb="2" eb="4">
      <t>ヨテイ</t>
    </rPh>
    <phoneticPr fontId="2"/>
  </si>
  <si>
    <t>）</t>
    <phoneticPr fontId="2"/>
  </si>
  <si>
    <t>（１）取得しなかった年休を切り捨てず、長期間積み立て、後でまとめて取得できるもの</t>
    <rPh sb="3" eb="5">
      <t>シュトク</t>
    </rPh>
    <rPh sb="10" eb="12">
      <t>ネンキュウ</t>
    </rPh>
    <rPh sb="13" eb="14">
      <t>キ</t>
    </rPh>
    <rPh sb="15" eb="16">
      <t>ス</t>
    </rPh>
    <rPh sb="19" eb="22">
      <t>チョウキカン</t>
    </rPh>
    <rPh sb="22" eb="23">
      <t>ツ</t>
    </rPh>
    <rPh sb="24" eb="25">
      <t>タ</t>
    </rPh>
    <rPh sb="27" eb="28">
      <t>アト</t>
    </rPh>
    <rPh sb="33" eb="35">
      <t>シュトク</t>
    </rPh>
    <phoneticPr fontId="2"/>
  </si>
  <si>
    <t>（３）リフレッシュ休暇を除く</t>
    <rPh sb="9" eb="11">
      <t>キュウカ</t>
    </rPh>
    <rPh sb="12" eb="13">
      <t>ノゾ</t>
    </rPh>
    <phoneticPr fontId="2"/>
  </si>
  <si>
    <t>（４）私傷病休職制度や積立年次有給休暇を除く</t>
    <rPh sb="3" eb="4">
      <t>ワタシ</t>
    </rPh>
    <rPh sb="4" eb="6">
      <t>ショウビョウ</t>
    </rPh>
    <rPh sb="6" eb="8">
      <t>キュウショク</t>
    </rPh>
    <rPh sb="8" eb="10">
      <t>セイド</t>
    </rPh>
    <rPh sb="11" eb="13">
      <t>ツミタテ</t>
    </rPh>
    <rPh sb="13" eb="15">
      <t>ネンジ</t>
    </rPh>
    <rPh sb="15" eb="17">
      <t>ユウキュウ</t>
    </rPh>
    <rPh sb="17" eb="19">
      <t>キュウカ</t>
    </rPh>
    <rPh sb="20" eb="21">
      <t>ノゾ</t>
    </rPh>
    <phoneticPr fontId="2"/>
  </si>
  <si>
    <t>（５）ボランティア活動への参加を目的として付与される休暇</t>
    <rPh sb="9" eb="11">
      <t>カツドウ</t>
    </rPh>
    <rPh sb="13" eb="15">
      <t>サンカ</t>
    </rPh>
    <rPh sb="16" eb="18">
      <t>モクテキ</t>
    </rPh>
    <rPh sb="21" eb="23">
      <t>フヨ</t>
    </rPh>
    <rPh sb="26" eb="28">
      <t>キュウカ</t>
    </rPh>
    <phoneticPr fontId="2"/>
  </si>
  <si>
    <t>（６）誕生日・結婚記念日など労働者の個人的な記念日に対して付与するもの</t>
    <rPh sb="3" eb="6">
      <t>タンジョウビ</t>
    </rPh>
    <rPh sb="7" eb="9">
      <t>ケッコン</t>
    </rPh>
    <rPh sb="9" eb="12">
      <t>キネンビ</t>
    </rPh>
    <rPh sb="14" eb="17">
      <t>ロウドウシャ</t>
    </rPh>
    <rPh sb="18" eb="21">
      <t>コジンテキ</t>
    </rPh>
    <rPh sb="22" eb="25">
      <t>キネンビ</t>
    </rPh>
    <rPh sb="26" eb="27">
      <t>タイ</t>
    </rPh>
    <rPh sb="29" eb="31">
      <t>フヨ</t>
    </rPh>
    <phoneticPr fontId="2"/>
  </si>
  <si>
    <t>（７）配偶者の出産時の夫の休暇（積立年次有給休暇によるものを含み、毎年付与する年休を除く）</t>
    <rPh sb="3" eb="6">
      <t>ハイグウシャ</t>
    </rPh>
    <rPh sb="7" eb="9">
      <t>シュッサン</t>
    </rPh>
    <rPh sb="9" eb="10">
      <t>ジ</t>
    </rPh>
    <rPh sb="11" eb="12">
      <t>オット</t>
    </rPh>
    <rPh sb="13" eb="15">
      <t>キュウカ</t>
    </rPh>
    <rPh sb="16" eb="18">
      <t>ツミタテ</t>
    </rPh>
    <rPh sb="18" eb="20">
      <t>ネンジ</t>
    </rPh>
    <rPh sb="20" eb="22">
      <t>ユウキュウ</t>
    </rPh>
    <rPh sb="22" eb="24">
      <t>キュウカ</t>
    </rPh>
    <rPh sb="30" eb="31">
      <t>フク</t>
    </rPh>
    <rPh sb="33" eb="35">
      <t>マイトシ</t>
    </rPh>
    <rPh sb="35" eb="37">
      <t>フヨ</t>
    </rPh>
    <rPh sb="39" eb="41">
      <t>ネンキュウ</t>
    </rPh>
    <rPh sb="42" eb="43">
      <t>ノゾ</t>
    </rPh>
    <phoneticPr fontId="2"/>
  </si>
  <si>
    <t>（９）労使協定の締結を要件に、６０時間超の場合の割増賃金の支払いが必要となる時間数分について</t>
    <rPh sb="3" eb="5">
      <t>ロウシ</t>
    </rPh>
    <rPh sb="5" eb="7">
      <t>キョウテイ</t>
    </rPh>
    <rPh sb="8" eb="10">
      <t>テイケツ</t>
    </rPh>
    <rPh sb="11" eb="13">
      <t>ヨウケン</t>
    </rPh>
    <rPh sb="17" eb="19">
      <t>ジカン</t>
    </rPh>
    <rPh sb="19" eb="20">
      <t>チョウ</t>
    </rPh>
    <rPh sb="21" eb="23">
      <t>バアイ</t>
    </rPh>
    <rPh sb="24" eb="26">
      <t>ワリマシ</t>
    </rPh>
    <rPh sb="26" eb="28">
      <t>チンギン</t>
    </rPh>
    <rPh sb="29" eb="31">
      <t>シハラ</t>
    </rPh>
    <rPh sb="33" eb="35">
      <t>ヒツヨウ</t>
    </rPh>
    <rPh sb="38" eb="40">
      <t>ジカン</t>
    </rPh>
    <rPh sb="40" eb="41">
      <t>スウ</t>
    </rPh>
    <rPh sb="41" eb="42">
      <t>ブン</t>
    </rPh>
    <phoneticPr fontId="2"/>
  </si>
  <si>
    <t>（10）上記に挙げた休暇制度以外で、慶弔休暇、母性保護関連の休暇を除く</t>
    <rPh sb="4" eb="6">
      <t>ジョウキ</t>
    </rPh>
    <rPh sb="7" eb="8">
      <t>ア</t>
    </rPh>
    <rPh sb="10" eb="12">
      <t>キュウカ</t>
    </rPh>
    <rPh sb="12" eb="14">
      <t>セイド</t>
    </rPh>
    <rPh sb="14" eb="16">
      <t>イガイ</t>
    </rPh>
    <rPh sb="18" eb="20">
      <t>ケイチョウ</t>
    </rPh>
    <rPh sb="20" eb="22">
      <t>キュウカ</t>
    </rPh>
    <rPh sb="23" eb="25">
      <t>ボセイ</t>
    </rPh>
    <rPh sb="25" eb="27">
      <t>ホゴ</t>
    </rPh>
    <rPh sb="27" eb="29">
      <t>カンレン</t>
    </rPh>
    <rPh sb="30" eb="32">
      <t>キュウカ</t>
    </rPh>
    <rPh sb="33" eb="34">
      <t>ノゾ</t>
    </rPh>
    <phoneticPr fontId="2"/>
  </si>
  <si>
    <t>（１）子の看護休暇制度の日数</t>
    <rPh sb="3" eb="4">
      <t>コ</t>
    </rPh>
    <rPh sb="5" eb="7">
      <t>カンゴ</t>
    </rPh>
    <rPh sb="7" eb="9">
      <t>キュウカ</t>
    </rPh>
    <rPh sb="9" eb="11">
      <t>セイド</t>
    </rPh>
    <rPh sb="12" eb="14">
      <t>ニッスウ</t>
    </rPh>
    <phoneticPr fontId="2"/>
  </si>
  <si>
    <t>子の看護日数</t>
    <rPh sb="0" eb="1">
      <t>コ</t>
    </rPh>
    <rPh sb="2" eb="4">
      <t>カンゴ</t>
    </rPh>
    <rPh sb="4" eb="6">
      <t>ニッスウ</t>
    </rPh>
    <phoneticPr fontId="2"/>
  </si>
  <si>
    <t>対象１人</t>
    <rPh sb="0" eb="2">
      <t>タイショウ</t>
    </rPh>
    <rPh sb="3" eb="4">
      <t>ニン</t>
    </rPh>
    <phoneticPr fontId="2"/>
  </si>
  <si>
    <t>対象２人以上</t>
    <rPh sb="0" eb="2">
      <t>タイショウ</t>
    </rPh>
    <rPh sb="3" eb="6">
      <t>ニンイジョウ</t>
    </rPh>
    <phoneticPr fontId="2"/>
  </si>
  <si>
    <t>※条件によって日数が違う場合は最長日数を記入してください。</t>
    <rPh sb="1" eb="3">
      <t>ジョウケン</t>
    </rPh>
    <rPh sb="7" eb="9">
      <t>ニッスウ</t>
    </rPh>
    <rPh sb="10" eb="11">
      <t>チガ</t>
    </rPh>
    <rPh sb="12" eb="14">
      <t>バアイ</t>
    </rPh>
    <rPh sb="15" eb="17">
      <t>サイチョウ</t>
    </rPh>
    <rPh sb="17" eb="19">
      <t>ニッスウ</t>
    </rPh>
    <rPh sb="20" eb="22">
      <t>キニュウ</t>
    </rPh>
    <phoneticPr fontId="2"/>
  </si>
  <si>
    <t>※対象人数によらず看護休暇日数が決められている場合は、対象１人の欄に入力してください。</t>
    <rPh sb="1" eb="3">
      <t>タイショウ</t>
    </rPh>
    <rPh sb="3" eb="5">
      <t>ニンズウ</t>
    </rPh>
    <rPh sb="9" eb="11">
      <t>カンゴ</t>
    </rPh>
    <rPh sb="11" eb="13">
      <t>キュウカ</t>
    </rPh>
    <rPh sb="13" eb="15">
      <t>ニッスウ</t>
    </rPh>
    <rPh sb="16" eb="17">
      <t>キ</t>
    </rPh>
    <rPh sb="23" eb="25">
      <t>バアイ</t>
    </rPh>
    <rPh sb="27" eb="29">
      <t>タイショウ</t>
    </rPh>
    <rPh sb="30" eb="31">
      <t>ニン</t>
    </rPh>
    <rPh sb="32" eb="33">
      <t>ラン</t>
    </rPh>
    <rPh sb="34" eb="36">
      <t>ニュウリョク</t>
    </rPh>
    <phoneticPr fontId="2"/>
  </si>
  <si>
    <t>（２）子の看護休暇制度の賃金保障</t>
    <rPh sb="3" eb="4">
      <t>コ</t>
    </rPh>
    <rPh sb="5" eb="7">
      <t>カンゴ</t>
    </rPh>
    <rPh sb="7" eb="9">
      <t>キュウカ</t>
    </rPh>
    <rPh sb="9" eb="11">
      <t>セイド</t>
    </rPh>
    <rPh sb="12" eb="14">
      <t>チンギン</t>
    </rPh>
    <rPh sb="14" eb="16">
      <t>ホショウ</t>
    </rPh>
    <phoneticPr fontId="2"/>
  </si>
  <si>
    <t>１．無給</t>
    <rPh sb="2" eb="4">
      <t>ムキュウ</t>
    </rPh>
    <phoneticPr fontId="2"/>
  </si>
  <si>
    <t>２．有給</t>
    <rPh sb="2" eb="4">
      <t>ユウキュウ</t>
    </rPh>
    <phoneticPr fontId="2"/>
  </si>
  <si>
    <t>３．無給と有給の双方がある</t>
    <rPh sb="2" eb="4">
      <t>ムキュウ</t>
    </rPh>
    <rPh sb="5" eb="7">
      <t>ユウキュウ</t>
    </rPh>
    <rPh sb="8" eb="10">
      <t>ソウホウ</t>
    </rPh>
    <phoneticPr fontId="2"/>
  </si>
  <si>
    <t>育児のための制度の有無</t>
    <rPh sb="0" eb="2">
      <t>イクジ</t>
    </rPh>
    <rPh sb="6" eb="8">
      <t>セイド</t>
    </rPh>
    <rPh sb="9" eb="11">
      <t>ウム</t>
    </rPh>
    <phoneticPr fontId="2"/>
  </si>
  <si>
    <t>Ｂ．短時間勤務制度</t>
    <rPh sb="2" eb="3">
      <t>タン</t>
    </rPh>
    <rPh sb="3" eb="5">
      <t>ジカン</t>
    </rPh>
    <rPh sb="5" eb="7">
      <t>キンム</t>
    </rPh>
    <rPh sb="7" eb="9">
      <t>セイド</t>
    </rPh>
    <phoneticPr fontId="2"/>
  </si>
  <si>
    <t>Ｉ．企業内託児施設の設置等</t>
    <rPh sb="2" eb="5">
      <t>キギョウナイ</t>
    </rPh>
    <rPh sb="5" eb="7">
      <t>タクジ</t>
    </rPh>
    <rPh sb="7" eb="9">
      <t>シセツ</t>
    </rPh>
    <rPh sb="10" eb="13">
      <t>セッチトウ</t>
    </rPh>
    <phoneticPr fontId="2"/>
  </si>
  <si>
    <t>Ｃ．所定外労働の免除</t>
    <rPh sb="2" eb="4">
      <t>ショテイ</t>
    </rPh>
    <rPh sb="4" eb="5">
      <t>ガイ</t>
    </rPh>
    <rPh sb="5" eb="7">
      <t>ロウドウ</t>
    </rPh>
    <rPh sb="8" eb="10">
      <t>メンジョ</t>
    </rPh>
    <phoneticPr fontId="2"/>
  </si>
  <si>
    <t>Ｄ．子の看護休暇制度</t>
    <rPh sb="2" eb="3">
      <t>コ</t>
    </rPh>
    <rPh sb="4" eb="6">
      <t>カンゴ</t>
    </rPh>
    <rPh sb="6" eb="8">
      <t>キュウカ</t>
    </rPh>
    <rPh sb="8" eb="10">
      <t>セイド</t>
    </rPh>
    <phoneticPr fontId="2"/>
  </si>
  <si>
    <t>Ｆ．深夜業の制限</t>
    <rPh sb="2" eb="5">
      <t>シンヤギョウ</t>
    </rPh>
    <rPh sb="6" eb="8">
      <t>セイゲン</t>
    </rPh>
    <phoneticPr fontId="2"/>
  </si>
  <si>
    <t>Ｈ．時差出勤制度等の設置</t>
    <rPh sb="2" eb="4">
      <t>ジサ</t>
    </rPh>
    <rPh sb="4" eb="6">
      <t>シュッキン</t>
    </rPh>
    <rPh sb="6" eb="9">
      <t>セイドトウ</t>
    </rPh>
    <rPh sb="10" eb="12">
      <t>セッチ</t>
    </rPh>
    <phoneticPr fontId="2"/>
  </si>
  <si>
    <t>１．有</t>
    <rPh sb="2" eb="3">
      <t>ユウ</t>
    </rPh>
    <phoneticPr fontId="2"/>
  </si>
  <si>
    <t>２．無</t>
    <rPh sb="2" eb="3">
      <t>ナシ</t>
    </rPh>
    <phoneticPr fontId="2"/>
  </si>
  <si>
    <t>１．３歳未満</t>
    <rPh sb="3" eb="4">
      <t>サイ</t>
    </rPh>
    <rPh sb="4" eb="6">
      <t>ミマン</t>
    </rPh>
    <phoneticPr fontId="2"/>
  </si>
  <si>
    <t>２．３歳以上</t>
    <rPh sb="3" eb="4">
      <t>サイ</t>
    </rPh>
    <rPh sb="4" eb="6">
      <t>イジョウ</t>
    </rPh>
    <phoneticPr fontId="2"/>
  </si>
  <si>
    <t>１．小学校就学前</t>
    <rPh sb="2" eb="5">
      <t>ショウガッコウ</t>
    </rPh>
    <rPh sb="5" eb="8">
      <t>シュウガクマエ</t>
    </rPh>
    <phoneticPr fontId="2"/>
  </si>
  <si>
    <t>２．６歳超</t>
    <rPh sb="3" eb="4">
      <t>サイ</t>
    </rPh>
    <rPh sb="4" eb="5">
      <t>チョウ</t>
    </rPh>
    <phoneticPr fontId="2"/>
  </si>
  <si>
    <t>歳に達するまで</t>
    <rPh sb="0" eb="1">
      <t>サイ</t>
    </rPh>
    <rPh sb="2" eb="3">
      <t>タッ</t>
    </rPh>
    <phoneticPr fontId="2"/>
  </si>
  <si>
    <t>対象となる子の年齢</t>
    <rPh sb="0" eb="2">
      <t>タイショウ</t>
    </rPh>
    <rPh sb="5" eb="6">
      <t>コ</t>
    </rPh>
    <rPh sb="7" eb="9">
      <t>ネンレイ</t>
    </rPh>
    <phoneticPr fontId="2"/>
  </si>
  <si>
    <t>Ａ．育児休業制度</t>
    <rPh sb="2" eb="4">
      <t>イクジ</t>
    </rPh>
    <rPh sb="4" eb="6">
      <t>キュウギョウ</t>
    </rPh>
    <rPh sb="6" eb="8">
      <t>セイド</t>
    </rPh>
    <phoneticPr fontId="2"/>
  </si>
  <si>
    <t>制度の有無等</t>
    <rPh sb="0" eb="2">
      <t>セイド</t>
    </rPh>
    <rPh sb="3" eb="5">
      <t>ウム</t>
    </rPh>
    <rPh sb="5" eb="6">
      <t>トウ</t>
    </rPh>
    <phoneticPr fontId="2"/>
  </si>
  <si>
    <t>※＜育児休業制度＞</t>
    <rPh sb="2" eb="4">
      <t>イクジ</t>
    </rPh>
    <rPh sb="4" eb="6">
      <t>キュウギョウ</t>
    </rPh>
    <rPh sb="6" eb="8">
      <t>セイド</t>
    </rPh>
    <phoneticPr fontId="2"/>
  </si>
  <si>
    <t>利用者数計</t>
    <rPh sb="0" eb="2">
      <t>リヨウ</t>
    </rPh>
    <rPh sb="2" eb="3">
      <t>シャ</t>
    </rPh>
    <rPh sb="3" eb="4">
      <t>スウ</t>
    </rPh>
    <rPh sb="4" eb="5">
      <t>ケイ</t>
    </rPh>
    <phoneticPr fontId="2"/>
  </si>
  <si>
    <t>人</t>
    <rPh sb="0" eb="1">
      <t>ニン</t>
    </rPh>
    <phoneticPr fontId="2"/>
  </si>
  <si>
    <t>女性計</t>
    <rPh sb="0" eb="2">
      <t>ジョセイ</t>
    </rPh>
    <rPh sb="2" eb="3">
      <t>ケイ</t>
    </rPh>
    <phoneticPr fontId="2"/>
  </si>
  <si>
    <t>男性計</t>
    <rPh sb="0" eb="2">
      <t>ダンセイ</t>
    </rPh>
    <rPh sb="2" eb="3">
      <t>ケイ</t>
    </rPh>
    <phoneticPr fontId="2"/>
  </si>
  <si>
    <t>（男女別で記入し、利用者がいない場合は０を入力してください）</t>
    <rPh sb="1" eb="3">
      <t>ダンジョ</t>
    </rPh>
    <rPh sb="3" eb="4">
      <t>ベツ</t>
    </rPh>
    <rPh sb="5" eb="7">
      <t>キニュウ</t>
    </rPh>
    <rPh sb="9" eb="12">
      <t>リヨウシャ</t>
    </rPh>
    <rPh sb="16" eb="18">
      <t>バアイ</t>
    </rPh>
    <rPh sb="21" eb="23">
      <t>ニュウリョク</t>
    </rPh>
    <phoneticPr fontId="2"/>
  </si>
  <si>
    <t>＊全労働組合対象</t>
    <rPh sb="1" eb="2">
      <t>ゼン</t>
    </rPh>
    <rPh sb="2" eb="6">
      <t>ロウドウクミアイ</t>
    </rPh>
    <rPh sb="6" eb="8">
      <t>タイショウ</t>
    </rPh>
    <phoneticPr fontId="2"/>
  </si>
  <si>
    <t>３．不明</t>
    <rPh sb="2" eb="4">
      <t>フメイ</t>
    </rPh>
    <phoneticPr fontId="2"/>
  </si>
  <si>
    <t>１．直接雇用</t>
    <rPh sb="2" eb="4">
      <t>チョクセツ</t>
    </rPh>
    <rPh sb="4" eb="6">
      <t>コヨウ</t>
    </rPh>
    <phoneticPr fontId="2"/>
  </si>
  <si>
    <t>２．間接雇用（派遣）</t>
    <rPh sb="2" eb="4">
      <t>カンセツ</t>
    </rPh>
    <rPh sb="4" eb="6">
      <t>コヨウ</t>
    </rPh>
    <rPh sb="7" eb="9">
      <t>ハケン</t>
    </rPh>
    <phoneticPr fontId="2"/>
  </si>
  <si>
    <t>１．全員組合員</t>
    <rPh sb="2" eb="4">
      <t>ゼンイン</t>
    </rPh>
    <rPh sb="4" eb="7">
      <t>クミアイイン</t>
    </rPh>
    <phoneticPr fontId="2"/>
  </si>
  <si>
    <t>２．一部組合員</t>
    <rPh sb="2" eb="4">
      <t>イチブ</t>
    </rPh>
    <rPh sb="4" eb="7">
      <t>クミアイイン</t>
    </rPh>
    <phoneticPr fontId="2"/>
  </si>
  <si>
    <t>正社員への転換ルール</t>
    <rPh sb="0" eb="3">
      <t>セイシャイン</t>
    </rPh>
    <rPh sb="5" eb="7">
      <t>テンカン</t>
    </rPh>
    <phoneticPr fontId="2"/>
  </si>
  <si>
    <t>４．不明</t>
    <rPh sb="2" eb="4">
      <t>フメイ</t>
    </rPh>
    <phoneticPr fontId="2"/>
  </si>
  <si>
    <t>再雇用制度の導入
（60歳以降の雇用制度）</t>
    <rPh sb="0" eb="3">
      <t>サイコヨウ</t>
    </rPh>
    <rPh sb="3" eb="5">
      <t>セイド</t>
    </rPh>
    <rPh sb="6" eb="8">
      <t>ドウニュウ</t>
    </rPh>
    <rPh sb="12" eb="13">
      <t>サイ</t>
    </rPh>
    <rPh sb="13" eb="15">
      <t>イコウ</t>
    </rPh>
    <rPh sb="16" eb="18">
      <t>コヨウ</t>
    </rPh>
    <rPh sb="18" eb="20">
      <t>セイド</t>
    </rPh>
    <phoneticPr fontId="2"/>
  </si>
  <si>
    <t>昇給ルール（制度）</t>
    <rPh sb="0" eb="2">
      <t>ショウキュウ</t>
    </rPh>
    <rPh sb="6" eb="8">
      <t>セイド</t>
    </rPh>
    <phoneticPr fontId="2"/>
  </si>
  <si>
    <t>最低賃金協定</t>
    <rPh sb="0" eb="2">
      <t>サイテイ</t>
    </rPh>
    <rPh sb="2" eb="4">
      <t>チンギン</t>
    </rPh>
    <rPh sb="4" eb="6">
      <t>キョウテイ</t>
    </rPh>
    <phoneticPr fontId="2"/>
  </si>
  <si>
    <t>時間外割増率</t>
    <rPh sb="0" eb="3">
      <t>ジカンガイ</t>
    </rPh>
    <rPh sb="3" eb="5">
      <t>ワリマシ</t>
    </rPh>
    <rPh sb="5" eb="6">
      <t>リツ</t>
    </rPh>
    <phoneticPr fontId="2"/>
  </si>
  <si>
    <t>通勤手当・駐車料金</t>
    <rPh sb="0" eb="2">
      <t>ツウキン</t>
    </rPh>
    <rPh sb="2" eb="4">
      <t>テアテ</t>
    </rPh>
    <rPh sb="5" eb="7">
      <t>チュウシャ</t>
    </rPh>
    <rPh sb="7" eb="9">
      <t>リョウキン</t>
    </rPh>
    <phoneticPr fontId="2"/>
  </si>
  <si>
    <t>一時金制度</t>
    <rPh sb="0" eb="3">
      <t>イチジキン</t>
    </rPh>
    <rPh sb="3" eb="5">
      <t>セイド</t>
    </rPh>
    <phoneticPr fontId="2"/>
  </si>
  <si>
    <t>公職休暇
（裁判員制度休暇など）</t>
    <rPh sb="0" eb="2">
      <t>コウショク</t>
    </rPh>
    <rPh sb="2" eb="4">
      <t>キュウカ</t>
    </rPh>
    <rPh sb="6" eb="9">
      <t>サイバンイン</t>
    </rPh>
    <rPh sb="9" eb="11">
      <t>セイド</t>
    </rPh>
    <rPh sb="11" eb="13">
      <t>キュウカ</t>
    </rPh>
    <phoneticPr fontId="2"/>
  </si>
  <si>
    <t>１．正社員と同様</t>
    <rPh sb="2" eb="5">
      <t>セイシャイン</t>
    </rPh>
    <rPh sb="6" eb="8">
      <t>ドウヨウ</t>
    </rPh>
    <phoneticPr fontId="2"/>
  </si>
  <si>
    <t>２．正社員と違う</t>
    <rPh sb="2" eb="5">
      <t>セイシャイン</t>
    </rPh>
    <rPh sb="6" eb="7">
      <t>チガ</t>
    </rPh>
    <phoneticPr fontId="2"/>
  </si>
  <si>
    <t>福利厚生施設利用制度</t>
    <rPh sb="0" eb="2">
      <t>フクリ</t>
    </rPh>
    <rPh sb="2" eb="4">
      <t>コウセイ</t>
    </rPh>
    <rPh sb="4" eb="6">
      <t>シセツ</t>
    </rPh>
    <rPh sb="6" eb="8">
      <t>リヨウ</t>
    </rPh>
    <rPh sb="8" eb="10">
      <t>セイド</t>
    </rPh>
    <phoneticPr fontId="2"/>
  </si>
  <si>
    <t>教育訓練機会</t>
    <rPh sb="0" eb="2">
      <t>キョウイク</t>
    </rPh>
    <rPh sb="2" eb="4">
      <t>クンレン</t>
    </rPh>
    <rPh sb="4" eb="6">
      <t>キカイ</t>
    </rPh>
    <phoneticPr fontId="2"/>
  </si>
  <si>
    <t>退職金制度</t>
    <rPh sb="0" eb="3">
      <t>タイショクキン</t>
    </rPh>
    <rPh sb="3" eb="5">
      <t>セイド</t>
    </rPh>
    <phoneticPr fontId="2"/>
  </si>
  <si>
    <t>企業年金への加入制度</t>
    <rPh sb="0" eb="2">
      <t>キギョウ</t>
    </rPh>
    <rPh sb="2" eb="4">
      <t>ネンキン</t>
    </rPh>
    <rPh sb="6" eb="8">
      <t>カニュウ</t>
    </rPh>
    <rPh sb="8" eb="10">
      <t>セイド</t>
    </rPh>
    <phoneticPr fontId="2"/>
  </si>
  <si>
    <t>職種</t>
    <rPh sb="0" eb="2">
      <t>ショクシュ</t>
    </rPh>
    <phoneticPr fontId="2"/>
  </si>
  <si>
    <t>業務</t>
    <rPh sb="0" eb="2">
      <t>ギョウム</t>
    </rPh>
    <phoneticPr fontId="2"/>
  </si>
  <si>
    <t>初任（採用）時間給</t>
    <rPh sb="0" eb="2">
      <t>ショニン</t>
    </rPh>
    <rPh sb="3" eb="5">
      <t>サイヨウ</t>
    </rPh>
    <rPh sb="6" eb="9">
      <t>ジカンキュウ</t>
    </rPh>
    <phoneticPr fontId="2"/>
  </si>
  <si>
    <t>年</t>
    <rPh sb="0" eb="1">
      <t>ネン</t>
    </rPh>
    <phoneticPr fontId="2"/>
  </si>
  <si>
    <t>円</t>
    <rPh sb="0" eb="1">
      <t>エン</t>
    </rPh>
    <phoneticPr fontId="2"/>
  </si>
  <si>
    <t>勤続●年時間給</t>
    <rPh sb="0" eb="2">
      <t>キンゾク</t>
    </rPh>
    <rPh sb="3" eb="4">
      <t>ネン</t>
    </rPh>
    <rPh sb="4" eb="7">
      <t>ジカンキュウ</t>
    </rPh>
    <phoneticPr fontId="2"/>
  </si>
  <si>
    <t>≪入力上の注意≫</t>
    <rPh sb="1" eb="3">
      <t>ニュウリョク</t>
    </rPh>
    <rPh sb="3" eb="4">
      <t>ジョウ</t>
    </rPh>
    <rPh sb="5" eb="7">
      <t>チュウイ</t>
    </rPh>
    <phoneticPr fontId="2"/>
  </si>
  <si>
    <t>１．職種については、[生産業務]・[一般事務]・[販売・サービス]・[運転・運送]・[その他]から選択してください。</t>
    <rPh sb="2" eb="4">
      <t>ショクシュ</t>
    </rPh>
    <rPh sb="11" eb="13">
      <t>セイサン</t>
    </rPh>
    <rPh sb="13" eb="15">
      <t>ギョウム</t>
    </rPh>
    <rPh sb="18" eb="20">
      <t>イッパン</t>
    </rPh>
    <rPh sb="20" eb="22">
      <t>ジム</t>
    </rPh>
    <rPh sb="25" eb="27">
      <t>ハンバイ</t>
    </rPh>
    <rPh sb="35" eb="37">
      <t>ウンテン</t>
    </rPh>
    <rPh sb="38" eb="40">
      <t>ウンソウ</t>
    </rPh>
    <rPh sb="45" eb="46">
      <t>タ</t>
    </rPh>
    <rPh sb="49" eb="51">
      <t>センタク</t>
    </rPh>
    <phoneticPr fontId="2"/>
  </si>
  <si>
    <t>２．業務については、例：[食品チェッカー]・[衣料品販売]・[部品組立]など記入してください。</t>
    <rPh sb="2" eb="4">
      <t>ギョウム</t>
    </rPh>
    <rPh sb="10" eb="11">
      <t>レイ</t>
    </rPh>
    <rPh sb="13" eb="15">
      <t>ショクヒン</t>
    </rPh>
    <rPh sb="23" eb="26">
      <t>イリョウヒン</t>
    </rPh>
    <rPh sb="26" eb="28">
      <t>ハンバイ</t>
    </rPh>
    <rPh sb="31" eb="33">
      <t>ブヒン</t>
    </rPh>
    <rPh sb="33" eb="35">
      <t>クミタテ</t>
    </rPh>
    <rPh sb="38" eb="40">
      <t>キニュウ</t>
    </rPh>
    <phoneticPr fontId="2"/>
  </si>
  <si>
    <t>４．職種・業務が複数ある場合は、代表２種類を入力してください。</t>
    <rPh sb="2" eb="4">
      <t>ショクシュ</t>
    </rPh>
    <rPh sb="5" eb="7">
      <t>ギョウム</t>
    </rPh>
    <rPh sb="8" eb="10">
      <t>フクスウ</t>
    </rPh>
    <rPh sb="12" eb="14">
      <t>バアイ</t>
    </rPh>
    <rPh sb="16" eb="18">
      <t>ダイヒョウ</t>
    </rPh>
    <rPh sb="19" eb="21">
      <t>シュルイ</t>
    </rPh>
    <rPh sb="22" eb="24">
      <t>ニュウリョク</t>
    </rPh>
    <phoneticPr fontId="2"/>
  </si>
  <si>
    <r>
      <t>１．あり</t>
    </r>
    <r>
      <rPr>
        <sz val="11"/>
        <color indexed="8"/>
        <rFont val="ＭＳ Ｐ明朝"/>
        <family val="1"/>
        <charset val="128"/>
      </rPr>
      <t>(有給)</t>
    </r>
    <rPh sb="5" eb="7">
      <t>ユウキュウ</t>
    </rPh>
    <phoneticPr fontId="2"/>
  </si>
  <si>
    <r>
      <t>４．あり</t>
    </r>
    <r>
      <rPr>
        <sz val="11"/>
        <color indexed="8"/>
        <rFont val="ＭＳ Ｐ明朝"/>
        <family val="1"/>
        <charset val="128"/>
      </rPr>
      <t>（無給）</t>
    </r>
    <rPh sb="5" eb="7">
      <t>ムキュウ</t>
    </rPh>
    <phoneticPr fontId="2"/>
  </si>
  <si>
    <t>２．年次有給休暇</t>
    <rPh sb="2" eb="4">
      <t>ネンジ</t>
    </rPh>
    <rPh sb="4" eb="6">
      <t>ユウキュウ</t>
    </rPh>
    <rPh sb="6" eb="8">
      <t>キュウカ</t>
    </rPh>
    <phoneticPr fontId="2"/>
  </si>
  <si>
    <t>所定内労働が深夜に及んだ場合の割増率</t>
    <rPh sb="0" eb="3">
      <t>ショテイナイ</t>
    </rPh>
    <rPh sb="3" eb="5">
      <t>ロウドウ</t>
    </rPh>
    <rPh sb="6" eb="8">
      <t>シンヤ</t>
    </rPh>
    <rPh sb="9" eb="10">
      <t>オヨ</t>
    </rPh>
    <rPh sb="12" eb="14">
      <t>バアイ</t>
    </rPh>
    <rPh sb="15" eb="17">
      <t>ワリマシ</t>
    </rPh>
    <rPh sb="17" eb="18">
      <t>リツ</t>
    </rPh>
    <phoneticPr fontId="2"/>
  </si>
  <si>
    <t>労災付加給付</t>
    <rPh sb="0" eb="2">
      <t>ロウサイ</t>
    </rPh>
    <rPh sb="2" eb="4">
      <t>フカ</t>
    </rPh>
    <rPh sb="4" eb="6">
      <t>キュウフ</t>
    </rPh>
    <phoneticPr fontId="2"/>
  </si>
  <si>
    <t>構成組織名</t>
    <rPh sb="0" eb="2">
      <t>コウセイ</t>
    </rPh>
    <rPh sb="2" eb="5">
      <t>ソシキメイ</t>
    </rPh>
    <phoneticPr fontId="2"/>
  </si>
  <si>
    <t>組合名</t>
    <rPh sb="0" eb="2">
      <t>クミアイ</t>
    </rPh>
    <rPh sb="2" eb="3">
      <t>メイ</t>
    </rPh>
    <phoneticPr fontId="2"/>
  </si>
  <si>
    <t>所在地協</t>
    <rPh sb="0" eb="1">
      <t>ショ</t>
    </rPh>
    <rPh sb="1" eb="2">
      <t>ザイ</t>
    </rPh>
    <rPh sb="2" eb="3">
      <t>チ</t>
    </rPh>
    <rPh sb="3" eb="4">
      <t>キョウ</t>
    </rPh>
    <phoneticPr fontId="2"/>
  </si>
  <si>
    <t>１．下越地協</t>
    <rPh sb="2" eb="3">
      <t>カ</t>
    </rPh>
    <rPh sb="3" eb="4">
      <t>エツ</t>
    </rPh>
    <rPh sb="4" eb="5">
      <t>チ</t>
    </rPh>
    <rPh sb="5" eb="6">
      <t>キョウ</t>
    </rPh>
    <phoneticPr fontId="2"/>
  </si>
  <si>
    <t>２．新潟地協</t>
    <rPh sb="2" eb="4">
      <t>ニイガタ</t>
    </rPh>
    <rPh sb="4" eb="5">
      <t>チ</t>
    </rPh>
    <rPh sb="5" eb="6">
      <t>キョウ</t>
    </rPh>
    <phoneticPr fontId="2"/>
  </si>
  <si>
    <t>３．佐渡地協</t>
    <rPh sb="2" eb="4">
      <t>サド</t>
    </rPh>
    <rPh sb="4" eb="5">
      <t>チ</t>
    </rPh>
    <rPh sb="5" eb="6">
      <t>キョウ</t>
    </rPh>
    <phoneticPr fontId="2"/>
  </si>
  <si>
    <t>４．県央地協</t>
    <rPh sb="2" eb="4">
      <t>ケンオウ</t>
    </rPh>
    <rPh sb="4" eb="5">
      <t>チ</t>
    </rPh>
    <rPh sb="5" eb="6">
      <t>キョウ</t>
    </rPh>
    <phoneticPr fontId="2"/>
  </si>
  <si>
    <t>　</t>
  </si>
  <si>
    <t>５．中越地協</t>
    <rPh sb="2" eb="3">
      <t>チュウ</t>
    </rPh>
    <rPh sb="3" eb="4">
      <t>エツ</t>
    </rPh>
    <rPh sb="4" eb="5">
      <t>チ</t>
    </rPh>
    <rPh sb="5" eb="6">
      <t>キョウ</t>
    </rPh>
    <phoneticPr fontId="2"/>
  </si>
  <si>
    <t>６．柏崎地協</t>
    <rPh sb="2" eb="4">
      <t>カシワザキ</t>
    </rPh>
    <rPh sb="4" eb="5">
      <t>チ</t>
    </rPh>
    <rPh sb="5" eb="6">
      <t>キョウ</t>
    </rPh>
    <phoneticPr fontId="2"/>
  </si>
  <si>
    <t>７．上越地協</t>
    <rPh sb="2" eb="4">
      <t>ジョウエツ</t>
    </rPh>
    <rPh sb="4" eb="5">
      <t>チ</t>
    </rPh>
    <rPh sb="5" eb="6">
      <t>キョウ</t>
    </rPh>
    <phoneticPr fontId="2"/>
  </si>
  <si>
    <t>Ⅰ．労働組合基本調査</t>
    <rPh sb="2" eb="6">
      <t>ロウドウクミアイ</t>
    </rPh>
    <rPh sb="6" eb="8">
      <t>キホン</t>
    </rPh>
    <rPh sb="8" eb="10">
      <t>チョウサ</t>
    </rPh>
    <phoneticPr fontId="2"/>
  </si>
  <si>
    <t>【入力上の注意】</t>
    <rPh sb="1" eb="3">
      <t>ニュウリョク</t>
    </rPh>
    <rPh sb="3" eb="4">
      <t>ジョウ</t>
    </rPh>
    <rPh sb="5" eb="7">
      <t>チュウイ</t>
    </rPh>
    <phoneticPr fontId="2"/>
  </si>
  <si>
    <t>　３．所在地協は、労組本部、支部、分会などの活動で、関連する地協に全て○を選択して下さい。</t>
    <rPh sb="3" eb="6">
      <t>ショザイチ</t>
    </rPh>
    <rPh sb="6" eb="7">
      <t>キョウ</t>
    </rPh>
    <rPh sb="9" eb="11">
      <t>ロウソ</t>
    </rPh>
    <rPh sb="11" eb="13">
      <t>ホンブ</t>
    </rPh>
    <rPh sb="14" eb="16">
      <t>シブ</t>
    </rPh>
    <rPh sb="17" eb="19">
      <t>ブンカイ</t>
    </rPh>
    <rPh sb="22" eb="24">
      <t>カツドウ</t>
    </rPh>
    <rPh sb="26" eb="28">
      <t>カンレン</t>
    </rPh>
    <rPh sb="30" eb="31">
      <t>チ</t>
    </rPh>
    <rPh sb="31" eb="32">
      <t>キョウ</t>
    </rPh>
    <rPh sb="33" eb="34">
      <t>スベ</t>
    </rPh>
    <rPh sb="37" eb="39">
      <t>センタク</t>
    </rPh>
    <rPh sb="41" eb="42">
      <t>クダ</t>
    </rPh>
    <phoneticPr fontId="2"/>
  </si>
  <si>
    <t>　　社と協定しているところも、その内容を記入して下さい。</t>
    <rPh sb="2" eb="3">
      <t>シャ</t>
    </rPh>
    <rPh sb="4" eb="6">
      <t>キョウテイ</t>
    </rPh>
    <rPh sb="17" eb="19">
      <t>ナイヨウ</t>
    </rPh>
    <rPh sb="20" eb="22">
      <t>キニュウ</t>
    </rPh>
    <rPh sb="24" eb="25">
      <t>クダ</t>
    </rPh>
    <phoneticPr fontId="2"/>
  </si>
  <si>
    <t>　２．他県にまたがる組合は、可能な限り県内レベルの回答でお願いしますが、数値が出せない時は、</t>
    <rPh sb="3" eb="5">
      <t>タケン</t>
    </rPh>
    <rPh sb="10" eb="12">
      <t>クミアイ</t>
    </rPh>
    <rPh sb="14" eb="16">
      <t>カノウ</t>
    </rPh>
    <rPh sb="17" eb="18">
      <t>カギ</t>
    </rPh>
    <rPh sb="19" eb="21">
      <t>ケンナイ</t>
    </rPh>
    <rPh sb="25" eb="27">
      <t>カイトウ</t>
    </rPh>
    <rPh sb="29" eb="30">
      <t>ネガ</t>
    </rPh>
    <rPh sb="36" eb="38">
      <t>スウチ</t>
    </rPh>
    <rPh sb="39" eb="40">
      <t>ダ</t>
    </rPh>
    <rPh sb="43" eb="44">
      <t>トキ</t>
    </rPh>
    <phoneticPr fontId="2"/>
  </si>
  <si>
    <t>　　全体での回答でお願いします。</t>
    <rPh sb="2" eb="4">
      <t>ゼンタイ</t>
    </rPh>
    <rPh sb="6" eb="8">
      <t>カイトウ</t>
    </rPh>
    <rPh sb="10" eb="11">
      <t>ネガ</t>
    </rPh>
    <phoneticPr fontId="2"/>
  </si>
  <si>
    <t>全体</t>
    <rPh sb="0" eb="2">
      <t>ゼンタイ</t>
    </rPh>
    <phoneticPr fontId="2"/>
  </si>
  <si>
    <t>合計</t>
    <rPh sb="0" eb="2">
      <t>ゴウケイ</t>
    </rPh>
    <phoneticPr fontId="2"/>
  </si>
  <si>
    <t>組合員数</t>
    <rPh sb="0" eb="3">
      <t>クミアイイン</t>
    </rPh>
    <rPh sb="3" eb="4">
      <t>スウ</t>
    </rPh>
    <phoneticPr fontId="2"/>
  </si>
  <si>
    <t>歳</t>
    <rPh sb="0" eb="1">
      <t>サイ</t>
    </rPh>
    <phoneticPr fontId="2"/>
  </si>
  <si>
    <t>１．２９人以下</t>
    <rPh sb="4" eb="5">
      <t>ニン</t>
    </rPh>
    <rPh sb="5" eb="7">
      <t>イカ</t>
    </rPh>
    <phoneticPr fontId="2"/>
  </si>
  <si>
    <t>２．３０人～９９人</t>
    <rPh sb="4" eb="5">
      <t>ニン</t>
    </rPh>
    <rPh sb="8" eb="9">
      <t>ニン</t>
    </rPh>
    <phoneticPr fontId="2"/>
  </si>
  <si>
    <t>３．１００人～２９９人</t>
    <rPh sb="5" eb="6">
      <t>ニン</t>
    </rPh>
    <rPh sb="10" eb="11">
      <t>ニン</t>
    </rPh>
    <phoneticPr fontId="2"/>
  </si>
  <si>
    <t>４．３００人～４９９人</t>
    <rPh sb="5" eb="6">
      <t>ニン</t>
    </rPh>
    <rPh sb="10" eb="11">
      <t>ニン</t>
    </rPh>
    <phoneticPr fontId="2"/>
  </si>
  <si>
    <t>５．５００人～９９９人</t>
    <rPh sb="5" eb="6">
      <t>ニン</t>
    </rPh>
    <rPh sb="10" eb="11">
      <t>ニン</t>
    </rPh>
    <phoneticPr fontId="2"/>
  </si>
  <si>
    <t>６．１，０００人～４，９９９人</t>
    <rPh sb="7" eb="8">
      <t>ニン</t>
    </rPh>
    <rPh sb="14" eb="15">
      <t>ニン</t>
    </rPh>
    <phoneticPr fontId="2"/>
  </si>
  <si>
    <t>７．５，０００人以上</t>
    <rPh sb="7" eb="8">
      <t>ニン</t>
    </rPh>
    <rPh sb="8" eb="10">
      <t>イジョウ</t>
    </rPh>
    <phoneticPr fontId="2"/>
  </si>
  <si>
    <t>Ⅱ．賃　　金</t>
    <rPh sb="2" eb="3">
      <t>チン</t>
    </rPh>
    <rPh sb="5" eb="6">
      <t>キン</t>
    </rPh>
    <phoneticPr fontId="2"/>
  </si>
  <si>
    <t>月分）</t>
    <rPh sb="0" eb="2">
      <t>ガツブン</t>
    </rPh>
    <phoneticPr fontId="2"/>
  </si>
  <si>
    <t>基本項目</t>
    <rPh sb="0" eb="2">
      <t>キホン</t>
    </rPh>
    <rPh sb="2" eb="4">
      <t>コウモク</t>
    </rPh>
    <phoneticPr fontId="2"/>
  </si>
  <si>
    <t>備　　　考</t>
    <rPh sb="0" eb="1">
      <t>ソナエ</t>
    </rPh>
    <rPh sb="4" eb="5">
      <t>コウ</t>
    </rPh>
    <phoneticPr fontId="2"/>
  </si>
  <si>
    <t>所定内賃金計</t>
    <rPh sb="0" eb="3">
      <t>ショテイナイ</t>
    </rPh>
    <rPh sb="3" eb="5">
      <t>チンギン</t>
    </rPh>
    <rPh sb="5" eb="6">
      <t>ケイ</t>
    </rPh>
    <phoneticPr fontId="2"/>
  </si>
  <si>
    <t>年齢</t>
    <rPh sb="0" eb="2">
      <t>ネンレイ</t>
    </rPh>
    <phoneticPr fontId="2"/>
  </si>
  <si>
    <t>勤続</t>
    <rPh sb="0" eb="2">
      <t>キンゾク</t>
    </rPh>
    <phoneticPr fontId="2"/>
  </si>
  <si>
    <t>扶養</t>
    <rPh sb="0" eb="2">
      <t>フヨウ</t>
    </rPh>
    <phoneticPr fontId="2"/>
  </si>
  <si>
    <t>18歳(借家)</t>
    <rPh sb="2" eb="3">
      <t>サイ</t>
    </rPh>
    <rPh sb="4" eb="6">
      <t>シャクヤ</t>
    </rPh>
    <phoneticPr fontId="2"/>
  </si>
  <si>
    <t>20歳（借家)</t>
    <rPh sb="2" eb="3">
      <t>サイ</t>
    </rPh>
    <rPh sb="4" eb="6">
      <t>シャクヤ</t>
    </rPh>
    <phoneticPr fontId="2"/>
  </si>
  <si>
    <t>25歳（借家)</t>
    <rPh sb="2" eb="3">
      <t>サイ</t>
    </rPh>
    <rPh sb="4" eb="6">
      <t>シャクヤ</t>
    </rPh>
    <phoneticPr fontId="2"/>
  </si>
  <si>
    <t>30歳（借家)</t>
    <rPh sb="2" eb="3">
      <t>サイ</t>
    </rPh>
    <rPh sb="4" eb="6">
      <t>シャクヤ</t>
    </rPh>
    <phoneticPr fontId="2"/>
  </si>
  <si>
    <t>35歳（持家)</t>
    <rPh sb="2" eb="3">
      <t>サイ</t>
    </rPh>
    <rPh sb="4" eb="6">
      <t>モチイエ</t>
    </rPh>
    <phoneticPr fontId="2"/>
  </si>
  <si>
    <t>40歳（持家)</t>
    <rPh sb="2" eb="3">
      <t>サイ</t>
    </rPh>
    <rPh sb="4" eb="6">
      <t>モチイエ</t>
    </rPh>
    <phoneticPr fontId="2"/>
  </si>
  <si>
    <t>45歳（持家)</t>
    <rPh sb="2" eb="3">
      <t>サイ</t>
    </rPh>
    <rPh sb="4" eb="6">
      <t>モチイエ</t>
    </rPh>
    <phoneticPr fontId="2"/>
  </si>
  <si>
    <t>50歳（持家)</t>
    <rPh sb="2" eb="3">
      <t>サイ</t>
    </rPh>
    <rPh sb="4" eb="6">
      <t>モチイエ</t>
    </rPh>
    <phoneticPr fontId="2"/>
  </si>
  <si>
    <t>単身</t>
    <rPh sb="0" eb="2">
      <t>タンシン</t>
    </rPh>
    <phoneticPr fontId="2"/>
  </si>
  <si>
    <t>配偶者、
子１人</t>
    <rPh sb="0" eb="3">
      <t>ハイグウシャ</t>
    </rPh>
    <rPh sb="5" eb="6">
      <t>コ</t>
    </rPh>
    <rPh sb="7" eb="8">
      <t>ニン</t>
    </rPh>
    <phoneticPr fontId="2"/>
  </si>
  <si>
    <t>配偶者、
子２人</t>
    <rPh sb="0" eb="3">
      <t>ハイグウシャ</t>
    </rPh>
    <rPh sb="5" eb="6">
      <t>コ</t>
    </rPh>
    <rPh sb="7" eb="8">
      <t>ニン</t>
    </rPh>
    <phoneticPr fontId="2"/>
  </si>
  <si>
    <t>０年</t>
    <rPh sb="1" eb="2">
      <t>ネン</t>
    </rPh>
    <phoneticPr fontId="2"/>
  </si>
  <si>
    <t>２年</t>
    <rPh sb="1" eb="2">
      <t>ネン</t>
    </rPh>
    <phoneticPr fontId="2"/>
  </si>
  <si>
    <t>７年</t>
    <rPh sb="1" eb="2">
      <t>ネン</t>
    </rPh>
    <phoneticPr fontId="2"/>
  </si>
  <si>
    <t>１２年</t>
    <rPh sb="2" eb="3">
      <t>ネン</t>
    </rPh>
    <phoneticPr fontId="2"/>
  </si>
  <si>
    <t>１７年</t>
    <rPh sb="2" eb="3">
      <t>ネン</t>
    </rPh>
    <phoneticPr fontId="2"/>
  </si>
  <si>
    <t>２２年</t>
    <rPh sb="2" eb="3">
      <t>ネン</t>
    </rPh>
    <phoneticPr fontId="2"/>
  </si>
  <si>
    <t>２７年</t>
    <rPh sb="2" eb="3">
      <t>ネン</t>
    </rPh>
    <phoneticPr fontId="2"/>
  </si>
  <si>
    <t>３２年</t>
    <rPh sb="2" eb="3">
      <t>ネン</t>
    </rPh>
    <phoneticPr fontId="2"/>
  </si>
  <si>
    <t>３．「所定内賃金」とは、その企業の通常労働の月間所定労働日及び所定労働時間に対して、毎月概ね定期的かつ</t>
    <rPh sb="3" eb="6">
      <t>ショテイナイ</t>
    </rPh>
    <rPh sb="6" eb="8">
      <t>チンギン</t>
    </rPh>
    <rPh sb="14" eb="16">
      <t>キギョウ</t>
    </rPh>
    <rPh sb="17" eb="19">
      <t>ツウジョウ</t>
    </rPh>
    <rPh sb="19" eb="21">
      <t>ロウドウ</t>
    </rPh>
    <rPh sb="22" eb="24">
      <t>ゲッカン</t>
    </rPh>
    <rPh sb="24" eb="26">
      <t>ショテイ</t>
    </rPh>
    <rPh sb="26" eb="28">
      <t>ロウドウ</t>
    </rPh>
    <rPh sb="28" eb="29">
      <t>ビ</t>
    </rPh>
    <rPh sb="29" eb="30">
      <t>オヨ</t>
    </rPh>
    <rPh sb="31" eb="33">
      <t>ショテイ</t>
    </rPh>
    <rPh sb="33" eb="35">
      <t>ロウドウ</t>
    </rPh>
    <rPh sb="35" eb="37">
      <t>ジカン</t>
    </rPh>
    <rPh sb="38" eb="39">
      <t>タイ</t>
    </rPh>
    <rPh sb="42" eb="44">
      <t>マイツキ</t>
    </rPh>
    <rPh sb="44" eb="45">
      <t>オオム</t>
    </rPh>
    <rPh sb="46" eb="49">
      <t>テイキテキ</t>
    </rPh>
    <phoneticPr fontId="2"/>
  </si>
  <si>
    <t>　固定的に支払われる賃金とし、支払月によって臨時に発生する賃金（残業手当等）及び通勤手当を除外したもの</t>
    <rPh sb="1" eb="4">
      <t>コテイテキ</t>
    </rPh>
    <rPh sb="5" eb="7">
      <t>シハラ</t>
    </rPh>
    <rPh sb="10" eb="12">
      <t>チンギン</t>
    </rPh>
    <rPh sb="15" eb="17">
      <t>シハライ</t>
    </rPh>
    <rPh sb="17" eb="18">
      <t>ツキ</t>
    </rPh>
    <rPh sb="22" eb="24">
      <t>リンジ</t>
    </rPh>
    <rPh sb="25" eb="27">
      <t>ハッセイ</t>
    </rPh>
    <rPh sb="29" eb="31">
      <t>チンギン</t>
    </rPh>
    <rPh sb="32" eb="34">
      <t>ザンギョウ</t>
    </rPh>
    <rPh sb="34" eb="36">
      <t>テアテ</t>
    </rPh>
    <rPh sb="36" eb="37">
      <t>トウ</t>
    </rPh>
    <rPh sb="38" eb="39">
      <t>オヨ</t>
    </rPh>
    <rPh sb="40" eb="42">
      <t>ツウキン</t>
    </rPh>
    <rPh sb="42" eb="44">
      <t>テアテ</t>
    </rPh>
    <rPh sb="45" eb="47">
      <t>ジョガイ</t>
    </rPh>
    <phoneticPr fontId="2"/>
  </si>
  <si>
    <t>手　当</t>
    <rPh sb="0" eb="1">
      <t>テ</t>
    </rPh>
    <rPh sb="2" eb="3">
      <t>トウ</t>
    </rPh>
    <phoneticPr fontId="2"/>
  </si>
  <si>
    <t>基　本
賃　金</t>
    <rPh sb="0" eb="1">
      <t>キ</t>
    </rPh>
    <rPh sb="2" eb="3">
      <t>ホン</t>
    </rPh>
    <rPh sb="4" eb="5">
      <t>チン</t>
    </rPh>
    <rPh sb="6" eb="7">
      <t>キン</t>
    </rPh>
    <phoneticPr fontId="2"/>
  </si>
  <si>
    <t>所 定 内
賃金合計</t>
    <rPh sb="0" eb="1">
      <t>ショ</t>
    </rPh>
    <rPh sb="2" eb="3">
      <t>サダム</t>
    </rPh>
    <rPh sb="4" eb="5">
      <t>ナイ</t>
    </rPh>
    <rPh sb="6" eb="8">
      <t>チンギン</t>
    </rPh>
    <rPh sb="8" eb="10">
      <t>ゴウケイ</t>
    </rPh>
    <phoneticPr fontId="2"/>
  </si>
  <si>
    <t>１．実態モデル（基本賃金は実態値、手当部分はモデル）</t>
    <rPh sb="2" eb="4">
      <t>ジッタイ</t>
    </rPh>
    <rPh sb="8" eb="10">
      <t>キホン</t>
    </rPh>
    <rPh sb="10" eb="12">
      <t>チンギン</t>
    </rPh>
    <rPh sb="13" eb="15">
      <t>ジッタイ</t>
    </rPh>
    <rPh sb="15" eb="16">
      <t>チ</t>
    </rPh>
    <rPh sb="17" eb="19">
      <t>テアテ</t>
    </rPh>
    <rPh sb="19" eb="21">
      <t>ブブン</t>
    </rPh>
    <phoneticPr fontId="2"/>
  </si>
  <si>
    <t>２．理論モデル（基本賃金、手当部分ともモデル）</t>
    <rPh sb="2" eb="4">
      <t>リロン</t>
    </rPh>
    <rPh sb="8" eb="10">
      <t>キホン</t>
    </rPh>
    <rPh sb="10" eb="12">
      <t>チンギン</t>
    </rPh>
    <rPh sb="13" eb="15">
      <t>テアテ</t>
    </rPh>
    <rPh sb="15" eb="17">
      <t>ブブン</t>
    </rPh>
    <phoneticPr fontId="2"/>
  </si>
  <si>
    <t>３．その他（　　　　　　　　　　　　　　　　　　</t>
    <rPh sb="4" eb="5">
      <t>タ</t>
    </rPh>
    <phoneticPr fontId="2"/>
  </si>
  <si>
    <t>２．ポイント別所定内賃金は、「基本給」（賃金体系によって異なりますが、たとえば基本給＋職務・職能給＋能</t>
    <rPh sb="6" eb="7">
      <t>ベツ</t>
    </rPh>
    <rPh sb="7" eb="10">
      <t>ショテイナイ</t>
    </rPh>
    <rPh sb="10" eb="12">
      <t>チンギン</t>
    </rPh>
    <rPh sb="15" eb="18">
      <t>キホンキュウ</t>
    </rPh>
    <rPh sb="20" eb="22">
      <t>チンギン</t>
    </rPh>
    <rPh sb="22" eb="24">
      <t>タイケイ</t>
    </rPh>
    <rPh sb="28" eb="29">
      <t>コト</t>
    </rPh>
    <rPh sb="39" eb="42">
      <t>キホンキュウ</t>
    </rPh>
    <rPh sb="43" eb="45">
      <t>ショクム</t>
    </rPh>
    <rPh sb="46" eb="49">
      <t>ショクノウキュウ</t>
    </rPh>
    <rPh sb="50" eb="51">
      <t>ノウ</t>
    </rPh>
    <phoneticPr fontId="2"/>
  </si>
  <si>
    <t>　域手当」は、本社、主要工場勤務者などに支給される金額を算入してください。</t>
    <rPh sb="1" eb="2">
      <t>イキ</t>
    </rPh>
    <rPh sb="2" eb="4">
      <t>テアテ</t>
    </rPh>
    <rPh sb="7" eb="9">
      <t>ホンシャ</t>
    </rPh>
    <rPh sb="10" eb="12">
      <t>シュヨウ</t>
    </rPh>
    <rPh sb="12" eb="14">
      <t>コウジョウ</t>
    </rPh>
    <rPh sb="14" eb="17">
      <t>キンムシャ</t>
    </rPh>
    <rPh sb="20" eb="22">
      <t>シキュウ</t>
    </rPh>
    <rPh sb="25" eb="27">
      <t>キンガク</t>
    </rPh>
    <rPh sb="28" eb="30">
      <t>サンニュウ</t>
    </rPh>
    <phoneticPr fontId="2"/>
  </si>
  <si>
    <t>３．基本給は、年齢・勤続条件に主点をおいた実在者の実態値平均をとってください。（この場合、下段の「実態</t>
    <rPh sb="2" eb="5">
      <t>キホンキュウ</t>
    </rPh>
    <rPh sb="7" eb="9">
      <t>ネンレイ</t>
    </rPh>
    <rPh sb="10" eb="12">
      <t>キンゾク</t>
    </rPh>
    <rPh sb="12" eb="14">
      <t>ジョウケン</t>
    </rPh>
    <rPh sb="15" eb="16">
      <t>シュ</t>
    </rPh>
    <rPh sb="16" eb="17">
      <t>テン</t>
    </rPh>
    <rPh sb="21" eb="23">
      <t>ジツザイ</t>
    </rPh>
    <rPh sb="23" eb="24">
      <t>シャ</t>
    </rPh>
    <rPh sb="25" eb="27">
      <t>ジッタイ</t>
    </rPh>
    <rPh sb="27" eb="28">
      <t>チ</t>
    </rPh>
    <rPh sb="28" eb="30">
      <t>ヘイキン</t>
    </rPh>
    <rPh sb="42" eb="44">
      <t>バアイ</t>
    </rPh>
    <rPh sb="45" eb="47">
      <t>ゲダン</t>
    </rPh>
    <rPh sb="49" eb="51">
      <t>ジッタイ</t>
    </rPh>
    <phoneticPr fontId="2"/>
  </si>
  <si>
    <t>　モデル」に○を選択してください。）実態値の記入が困難な場合は、平均値・標準的な昇進コースという意味で</t>
    <rPh sb="8" eb="10">
      <t>センタク</t>
    </rPh>
    <rPh sb="18" eb="20">
      <t>ジッタイ</t>
    </rPh>
    <rPh sb="20" eb="21">
      <t>チ</t>
    </rPh>
    <rPh sb="22" eb="24">
      <t>キニュウ</t>
    </rPh>
    <rPh sb="25" eb="27">
      <t>コンナン</t>
    </rPh>
    <rPh sb="28" eb="30">
      <t>バアイ</t>
    </rPh>
    <rPh sb="32" eb="35">
      <t>ヘイキンチ</t>
    </rPh>
    <rPh sb="36" eb="39">
      <t>ヒョウジュンテキ</t>
    </rPh>
    <rPh sb="40" eb="42">
      <t>ショウシン</t>
    </rPh>
    <rPh sb="48" eb="50">
      <t>イミ</t>
    </rPh>
    <phoneticPr fontId="2"/>
  </si>
  <si>
    <t>３．一時金・時間外労働手当等の算定基礎</t>
    <rPh sb="2" eb="5">
      <t>イチジキン</t>
    </rPh>
    <rPh sb="6" eb="9">
      <t>ジカンガイ</t>
    </rPh>
    <rPh sb="9" eb="11">
      <t>ロウドウ</t>
    </rPh>
    <rPh sb="11" eb="14">
      <t>テアテトウ</t>
    </rPh>
    <rPh sb="15" eb="17">
      <t>サンテイ</t>
    </rPh>
    <rPh sb="17" eb="19">
      <t>キソ</t>
    </rPh>
    <phoneticPr fontId="2"/>
  </si>
  <si>
    <t>手当有無</t>
    <rPh sb="0" eb="2">
      <t>テアテ</t>
    </rPh>
    <rPh sb="2" eb="4">
      <t>ウム</t>
    </rPh>
    <phoneticPr fontId="2"/>
  </si>
  <si>
    <t>一時金・時間外・退職金等の算定基礎</t>
    <rPh sb="0" eb="3">
      <t>イチジキン</t>
    </rPh>
    <rPh sb="4" eb="7">
      <t>ジカンガイ</t>
    </rPh>
    <rPh sb="8" eb="11">
      <t>タイショクキン</t>
    </rPh>
    <rPh sb="11" eb="12">
      <t>トウ</t>
    </rPh>
    <rPh sb="13" eb="15">
      <t>サンテイ</t>
    </rPh>
    <rPh sb="15" eb="17">
      <t>キソ</t>
    </rPh>
    <phoneticPr fontId="2"/>
  </si>
  <si>
    <t>一時金</t>
    <rPh sb="0" eb="3">
      <t>イチジキン</t>
    </rPh>
    <phoneticPr fontId="2"/>
  </si>
  <si>
    <t>時間外</t>
    <rPh sb="0" eb="3">
      <t>ジカンガイ</t>
    </rPh>
    <phoneticPr fontId="2"/>
  </si>
  <si>
    <t>退職金</t>
    <rPh sb="0" eb="3">
      <t>タイショクキン</t>
    </rPh>
    <phoneticPr fontId="2"/>
  </si>
  <si>
    <t>手当額</t>
    <rPh sb="0" eb="2">
      <t>テアテ</t>
    </rPh>
    <rPh sb="2" eb="3">
      <t>ガク</t>
    </rPh>
    <phoneticPr fontId="2"/>
  </si>
  <si>
    <t>算定基礎</t>
    <rPh sb="0" eb="2">
      <t>サンテイ</t>
    </rPh>
    <rPh sb="2" eb="4">
      <t>キソ</t>
    </rPh>
    <phoneticPr fontId="2"/>
  </si>
  <si>
    <t>基本給</t>
    <rPh sb="0" eb="3">
      <t>キホンキュウ</t>
    </rPh>
    <phoneticPr fontId="2"/>
  </si>
  <si>
    <t>家族手当</t>
    <rPh sb="0" eb="2">
      <t>カゾク</t>
    </rPh>
    <rPh sb="2" eb="4">
      <t>テアテ</t>
    </rPh>
    <phoneticPr fontId="2"/>
  </si>
  <si>
    <t>精皆勤手当</t>
    <rPh sb="0" eb="1">
      <t>セイ</t>
    </rPh>
    <rPh sb="1" eb="3">
      <t>カイキン</t>
    </rPh>
    <rPh sb="3" eb="5">
      <t>テアテ</t>
    </rPh>
    <phoneticPr fontId="2"/>
  </si>
  <si>
    <t>地域手当</t>
    <rPh sb="0" eb="2">
      <t>チイキ</t>
    </rPh>
    <rPh sb="2" eb="4">
      <t>テアテ</t>
    </rPh>
    <phoneticPr fontId="2"/>
  </si>
  <si>
    <t>住宅手当</t>
    <rPh sb="0" eb="2">
      <t>ジュウタク</t>
    </rPh>
    <rPh sb="2" eb="4">
      <t>テアテ</t>
    </rPh>
    <phoneticPr fontId="2"/>
  </si>
  <si>
    <t>役付手当</t>
    <rPh sb="0" eb="1">
      <t>ヤク</t>
    </rPh>
    <rPh sb="1" eb="2">
      <t>ツキ</t>
    </rPh>
    <rPh sb="2" eb="4">
      <t>テアテ</t>
    </rPh>
    <phoneticPr fontId="2"/>
  </si>
  <si>
    <t>みなし勤務手当</t>
    <rPh sb="3" eb="5">
      <t>キンム</t>
    </rPh>
    <rPh sb="5" eb="7">
      <t>テアテ</t>
    </rPh>
    <phoneticPr fontId="2"/>
  </si>
  <si>
    <t>外勤手当</t>
    <rPh sb="0" eb="2">
      <t>ガイキン</t>
    </rPh>
    <rPh sb="2" eb="4">
      <t>テアテ</t>
    </rPh>
    <phoneticPr fontId="2"/>
  </si>
  <si>
    <t>乗務員手当</t>
    <rPh sb="0" eb="3">
      <t>ジョウムイン</t>
    </rPh>
    <rPh sb="3" eb="5">
      <t>テアテ</t>
    </rPh>
    <phoneticPr fontId="2"/>
  </si>
  <si>
    <t>特務手当</t>
    <rPh sb="0" eb="2">
      <t>トクム</t>
    </rPh>
    <rPh sb="2" eb="4">
      <t>テアテ</t>
    </rPh>
    <phoneticPr fontId="2"/>
  </si>
  <si>
    <t>特殊作業手当</t>
    <rPh sb="0" eb="2">
      <t>トクシュ</t>
    </rPh>
    <rPh sb="2" eb="4">
      <t>サギョウ</t>
    </rPh>
    <rPh sb="4" eb="6">
      <t>テアテ</t>
    </rPh>
    <phoneticPr fontId="2"/>
  </si>
  <si>
    <t>出向手当</t>
    <rPh sb="0" eb="2">
      <t>シュッコウ</t>
    </rPh>
    <rPh sb="2" eb="4">
      <t>テアテ</t>
    </rPh>
    <phoneticPr fontId="2"/>
  </si>
  <si>
    <t>派遣手当</t>
    <rPh sb="0" eb="2">
      <t>ハケン</t>
    </rPh>
    <rPh sb="2" eb="4">
      <t>テアテ</t>
    </rPh>
    <phoneticPr fontId="2"/>
  </si>
  <si>
    <t>食事補助手当</t>
    <rPh sb="0" eb="2">
      <t>ショクジ</t>
    </rPh>
    <rPh sb="2" eb="4">
      <t>ホジョ</t>
    </rPh>
    <rPh sb="4" eb="6">
      <t>テアテ</t>
    </rPh>
    <phoneticPr fontId="2"/>
  </si>
  <si>
    <t>単身赴任手当</t>
    <rPh sb="0" eb="2">
      <t>タンシン</t>
    </rPh>
    <rPh sb="2" eb="4">
      <t>フニン</t>
    </rPh>
    <rPh sb="4" eb="6">
      <t>テアテ</t>
    </rPh>
    <phoneticPr fontId="2"/>
  </si>
  <si>
    <t>特殊勤務手当</t>
    <rPh sb="0" eb="2">
      <t>トクシュ</t>
    </rPh>
    <rPh sb="2" eb="4">
      <t>キンム</t>
    </rPh>
    <rPh sb="4" eb="6">
      <t>テアテ</t>
    </rPh>
    <phoneticPr fontId="2"/>
  </si>
  <si>
    <t>営業手当</t>
    <rPh sb="0" eb="2">
      <t>エイギョウ</t>
    </rPh>
    <rPh sb="2" eb="4">
      <t>テアテ</t>
    </rPh>
    <phoneticPr fontId="2"/>
  </si>
  <si>
    <t>１．手当有無は、該当する手当がある場合は○を選択してください。</t>
    <rPh sb="2" eb="4">
      <t>テアテ</t>
    </rPh>
    <rPh sb="4" eb="6">
      <t>ウム</t>
    </rPh>
    <rPh sb="8" eb="10">
      <t>ガイトウ</t>
    </rPh>
    <rPh sb="12" eb="14">
      <t>テアテ</t>
    </rPh>
    <rPh sb="17" eb="19">
      <t>バアイ</t>
    </rPh>
    <rPh sb="22" eb="24">
      <t>センタク</t>
    </rPh>
    <phoneticPr fontId="2"/>
  </si>
  <si>
    <t>２．算定基礎として含まれる場合は○を選択してください。</t>
    <rPh sb="2" eb="4">
      <t>サンテイ</t>
    </rPh>
    <rPh sb="4" eb="6">
      <t>キソ</t>
    </rPh>
    <rPh sb="9" eb="10">
      <t>フク</t>
    </rPh>
    <rPh sb="13" eb="15">
      <t>バアイ</t>
    </rPh>
    <rPh sb="18" eb="20">
      <t>センタク</t>
    </rPh>
    <phoneticPr fontId="2"/>
  </si>
  <si>
    <t>その他（</t>
    <rPh sb="2" eb="3">
      <t>タ</t>
    </rPh>
    <phoneticPr fontId="2"/>
  </si>
  <si>
    <t>（区分なし）</t>
    <rPh sb="1" eb="3">
      <t>クブン</t>
    </rPh>
    <phoneticPr fontId="2"/>
  </si>
  <si>
    <t>（総合職）</t>
    <rPh sb="1" eb="3">
      <t>ソウゴウ</t>
    </rPh>
    <rPh sb="3" eb="4">
      <t>ショク</t>
    </rPh>
    <phoneticPr fontId="2"/>
  </si>
  <si>
    <t>備考</t>
    <rPh sb="0" eb="2">
      <t>ビコウ</t>
    </rPh>
    <phoneticPr fontId="2"/>
  </si>
  <si>
    <t>高卒</t>
    <rPh sb="0" eb="2">
      <t>コウソツ</t>
    </rPh>
    <phoneticPr fontId="2"/>
  </si>
  <si>
    <t>短大卒</t>
    <rPh sb="0" eb="3">
      <t>タンダイソツ</t>
    </rPh>
    <phoneticPr fontId="2"/>
  </si>
  <si>
    <t>高専卒</t>
    <rPh sb="0" eb="3">
      <t>コウセンソツ</t>
    </rPh>
    <phoneticPr fontId="2"/>
  </si>
  <si>
    <t>（一般職）</t>
    <rPh sb="1" eb="3">
      <t>イッパン</t>
    </rPh>
    <rPh sb="3" eb="4">
      <t>ショク</t>
    </rPh>
    <phoneticPr fontId="2"/>
  </si>
  <si>
    <t>大　学　卒</t>
    <rPh sb="0" eb="1">
      <t>ダイ</t>
    </rPh>
    <rPh sb="2" eb="3">
      <t>ガク</t>
    </rPh>
    <rPh sb="4" eb="5">
      <t>ソツ</t>
    </rPh>
    <phoneticPr fontId="2"/>
  </si>
  <si>
    <t>５．最低保障賃金</t>
    <rPh sb="2" eb="4">
      <t>サイテイ</t>
    </rPh>
    <rPh sb="4" eb="6">
      <t>ホショウ</t>
    </rPh>
    <rPh sb="6" eb="8">
      <t>チンギン</t>
    </rPh>
    <phoneticPr fontId="2"/>
  </si>
  <si>
    <t>２．なし</t>
    <phoneticPr fontId="2"/>
  </si>
  <si>
    <t>協定の有無</t>
    <rPh sb="0" eb="2">
      <t>キョウテイ</t>
    </rPh>
    <rPh sb="3" eb="5">
      <t>ウム</t>
    </rPh>
    <phoneticPr fontId="2"/>
  </si>
  <si>
    <t>協定ありの場合の適用労働者</t>
    <rPh sb="0" eb="2">
      <t>キョウテイ</t>
    </rPh>
    <rPh sb="5" eb="7">
      <t>バアイ</t>
    </rPh>
    <rPh sb="8" eb="10">
      <t>テキヨウ</t>
    </rPh>
    <rPh sb="10" eb="13">
      <t>ロウドウシャ</t>
    </rPh>
    <phoneticPr fontId="2"/>
  </si>
  <si>
    <t>パートに適用</t>
    <rPh sb="4" eb="6">
      <t>テキヨウ</t>
    </rPh>
    <phoneticPr fontId="2"/>
  </si>
  <si>
    <t>月額</t>
    <rPh sb="0" eb="2">
      <t>ゲツガク</t>
    </rPh>
    <phoneticPr fontId="2"/>
  </si>
  <si>
    <t>日額</t>
    <rPh sb="0" eb="2">
      <t>ニチガク</t>
    </rPh>
    <phoneticPr fontId="2"/>
  </si>
  <si>
    <t>時間額</t>
    <rPh sb="0" eb="3">
      <t>ジカンガク</t>
    </rPh>
    <phoneticPr fontId="2"/>
  </si>
  <si>
    <t>協定賃金（該当欄のみ記入）</t>
    <rPh sb="0" eb="2">
      <t>キョウテイ</t>
    </rPh>
    <rPh sb="2" eb="4">
      <t>チンギン</t>
    </rPh>
    <rPh sb="5" eb="7">
      <t>ガイトウ</t>
    </rPh>
    <rPh sb="7" eb="8">
      <t>ラン</t>
    </rPh>
    <rPh sb="10" eb="12">
      <t>キニュウ</t>
    </rPh>
    <phoneticPr fontId="2"/>
  </si>
  <si>
    <t>３．要求したが改定されなかった。または、新設されなかった。</t>
    <rPh sb="2" eb="4">
      <t>ヨウキュウ</t>
    </rPh>
    <rPh sb="7" eb="9">
      <t>カイテイ</t>
    </rPh>
    <rPh sb="20" eb="22">
      <t>シンセツ</t>
    </rPh>
    <phoneticPr fontId="2"/>
  </si>
  <si>
    <t>１．（要求して）新設された。</t>
    <rPh sb="3" eb="5">
      <t>ヨウキュウ</t>
    </rPh>
    <rPh sb="8" eb="10">
      <t>シンセツ</t>
    </rPh>
    <phoneticPr fontId="2"/>
  </si>
  <si>
    <t>２．（要求して）改定された。</t>
    <rPh sb="3" eb="5">
      <t>ヨウキュウ</t>
    </rPh>
    <rPh sb="8" eb="10">
      <t>カイテイ</t>
    </rPh>
    <phoneticPr fontId="2"/>
  </si>
  <si>
    <t>４．要求しなかった。</t>
    <rPh sb="2" eb="4">
      <t>ヨウキュウ</t>
    </rPh>
    <phoneticPr fontId="2"/>
  </si>
  <si>
    <t>Ⅲ．一時金</t>
    <rPh sb="2" eb="5">
      <t>イチジキン</t>
    </rPh>
    <phoneticPr fontId="2"/>
  </si>
  <si>
    <t>（１）一時金の決定方式</t>
    <rPh sb="3" eb="6">
      <t>イチジキン</t>
    </rPh>
    <rPh sb="7" eb="9">
      <t>ケッテイ</t>
    </rPh>
    <rPh sb="9" eb="11">
      <t>ホウシキ</t>
    </rPh>
    <phoneticPr fontId="2"/>
  </si>
  <si>
    <t>２０歳</t>
    <rPh sb="2" eb="3">
      <t>サイ</t>
    </rPh>
    <phoneticPr fontId="2"/>
  </si>
  <si>
    <t>２５歳</t>
    <rPh sb="2" eb="3">
      <t>サイ</t>
    </rPh>
    <phoneticPr fontId="2"/>
  </si>
  <si>
    <t>３０歳</t>
    <rPh sb="2" eb="3">
      <t>サイ</t>
    </rPh>
    <phoneticPr fontId="2"/>
  </si>
  <si>
    <t>３５歳</t>
    <rPh sb="2" eb="3">
      <t>サイ</t>
    </rPh>
    <phoneticPr fontId="2"/>
  </si>
  <si>
    <t>４０歳</t>
    <rPh sb="2" eb="3">
      <t>サイ</t>
    </rPh>
    <phoneticPr fontId="2"/>
  </si>
  <si>
    <t>４５歳</t>
    <rPh sb="2" eb="3">
      <t>サイ</t>
    </rPh>
    <phoneticPr fontId="2"/>
  </si>
  <si>
    <t>年　齢</t>
    <rPh sb="0" eb="1">
      <t>ネン</t>
    </rPh>
    <rPh sb="2" eb="3">
      <t>ヨワイ</t>
    </rPh>
    <phoneticPr fontId="2"/>
  </si>
  <si>
    <t>勤　続</t>
    <rPh sb="0" eb="1">
      <t>ツトム</t>
    </rPh>
    <rPh sb="2" eb="3">
      <t>ゾク</t>
    </rPh>
    <phoneticPr fontId="2"/>
  </si>
  <si>
    <t>扶　養</t>
    <rPh sb="0" eb="1">
      <t>タスク</t>
    </rPh>
    <rPh sb="2" eb="3">
      <t>マモル</t>
    </rPh>
    <phoneticPr fontId="2"/>
  </si>
  <si>
    <t>その他</t>
    <rPh sb="2" eb="3">
      <t>タ</t>
    </rPh>
    <phoneticPr fontId="2"/>
  </si>
  <si>
    <t>合　計</t>
    <rPh sb="0" eb="1">
      <t>ゴウ</t>
    </rPh>
    <rPh sb="2" eb="3">
      <t>ケイ</t>
    </rPh>
    <phoneticPr fontId="2"/>
  </si>
  <si>
    <t>単　身</t>
    <rPh sb="0" eb="1">
      <t>タン</t>
    </rPh>
    <rPh sb="2" eb="3">
      <t>ミ</t>
    </rPh>
    <phoneticPr fontId="2"/>
  </si>
  <si>
    <t>配偶者＋
子１人</t>
    <rPh sb="0" eb="3">
      <t>ハイグウシャ</t>
    </rPh>
    <rPh sb="5" eb="6">
      <t>コ</t>
    </rPh>
    <rPh sb="7" eb="8">
      <t>ニン</t>
    </rPh>
    <phoneticPr fontId="2"/>
  </si>
  <si>
    <t>配偶者＋
子２人</t>
    <rPh sb="0" eb="3">
      <t>ハイグウシャ</t>
    </rPh>
    <rPh sb="5" eb="6">
      <t>コ</t>
    </rPh>
    <rPh sb="7" eb="8">
      <t>ニン</t>
    </rPh>
    <phoneticPr fontId="2"/>
  </si>
  <si>
    <t>その他（※１）</t>
    <rPh sb="2" eb="3">
      <t>タ</t>
    </rPh>
    <phoneticPr fontId="2"/>
  </si>
  <si>
    <t>カ月</t>
    <rPh sb="1" eb="2">
      <t>ゲツ</t>
    </rPh>
    <phoneticPr fontId="2"/>
  </si>
  <si>
    <t>算定基礎賃金ベース</t>
    <rPh sb="0" eb="2">
      <t>サンテイ</t>
    </rPh>
    <rPh sb="2" eb="4">
      <t>キソ</t>
    </rPh>
    <rPh sb="4" eb="6">
      <t>チンギン</t>
    </rPh>
    <phoneticPr fontId="2"/>
  </si>
  <si>
    <t>支　給　額</t>
    <rPh sb="0" eb="1">
      <t>シ</t>
    </rPh>
    <rPh sb="2" eb="3">
      <t>キュウ</t>
    </rPh>
    <rPh sb="4" eb="5">
      <t>ガク</t>
    </rPh>
    <phoneticPr fontId="2"/>
  </si>
  <si>
    <t>月　　　数</t>
    <rPh sb="0" eb="1">
      <t>ツキ</t>
    </rPh>
    <rPh sb="4" eb="5">
      <t>スウ</t>
    </rPh>
    <phoneticPr fontId="2"/>
  </si>
  <si>
    <t>（２）一時金の組合員１人平均支給額・月数</t>
    <rPh sb="3" eb="6">
      <t>イチジキン</t>
    </rPh>
    <rPh sb="7" eb="10">
      <t>クミアイイン</t>
    </rPh>
    <rPh sb="11" eb="12">
      <t>ニン</t>
    </rPh>
    <rPh sb="12" eb="14">
      <t>ヘイキン</t>
    </rPh>
    <rPh sb="14" eb="17">
      <t>シキュウガク</t>
    </rPh>
    <rPh sb="18" eb="20">
      <t>ツキスウ</t>
    </rPh>
    <phoneticPr fontId="2"/>
  </si>
  <si>
    <t>１．賃上げ闘争と同時決定（夏冬型年間協定）</t>
    <rPh sb="2" eb="4">
      <t>チンア</t>
    </rPh>
    <rPh sb="5" eb="7">
      <t>トウソウ</t>
    </rPh>
    <rPh sb="8" eb="10">
      <t>ドウジ</t>
    </rPh>
    <rPh sb="10" eb="12">
      <t>ケッテイ</t>
    </rPh>
    <rPh sb="13" eb="15">
      <t>ナツフユ</t>
    </rPh>
    <rPh sb="15" eb="16">
      <t>ガタ</t>
    </rPh>
    <rPh sb="16" eb="18">
      <t>ネンカン</t>
    </rPh>
    <rPh sb="18" eb="20">
      <t>キョウテイ</t>
    </rPh>
    <phoneticPr fontId="2"/>
  </si>
  <si>
    <t>２．　　　　〃　　　　　（夏季分のみ、冬季分は冬季交渉で決定）</t>
    <rPh sb="13" eb="15">
      <t>カキ</t>
    </rPh>
    <rPh sb="15" eb="16">
      <t>ブン</t>
    </rPh>
    <rPh sb="19" eb="21">
      <t>トウキ</t>
    </rPh>
    <rPh sb="21" eb="22">
      <t>ブン</t>
    </rPh>
    <rPh sb="23" eb="25">
      <t>トウキ</t>
    </rPh>
    <rPh sb="25" eb="27">
      <t>コウショウ</t>
    </rPh>
    <rPh sb="28" eb="30">
      <t>ケッテイ</t>
    </rPh>
    <phoneticPr fontId="2"/>
  </si>
  <si>
    <t>３．夏季交渉で決定　　　（夏冬型年間協定）</t>
    <rPh sb="2" eb="4">
      <t>カキ</t>
    </rPh>
    <rPh sb="4" eb="6">
      <t>コウショウ</t>
    </rPh>
    <rPh sb="7" eb="9">
      <t>ケッテイ</t>
    </rPh>
    <rPh sb="13" eb="15">
      <t>ナツフユ</t>
    </rPh>
    <rPh sb="15" eb="16">
      <t>ガタ</t>
    </rPh>
    <rPh sb="16" eb="18">
      <t>ネンカン</t>
    </rPh>
    <rPh sb="18" eb="20">
      <t>キョウテイ</t>
    </rPh>
    <phoneticPr fontId="2"/>
  </si>
  <si>
    <t>４．冬季交渉で決定　　　（冬夏型年間協定）</t>
    <rPh sb="2" eb="4">
      <t>トウキ</t>
    </rPh>
    <rPh sb="4" eb="6">
      <t>コウショウ</t>
    </rPh>
    <rPh sb="7" eb="9">
      <t>ケッテイ</t>
    </rPh>
    <rPh sb="13" eb="14">
      <t>フユ</t>
    </rPh>
    <rPh sb="14" eb="16">
      <t>ナツガタ</t>
    </rPh>
    <rPh sb="16" eb="18">
      <t>ネンカン</t>
    </rPh>
    <rPh sb="18" eb="20">
      <t>キョウテイ</t>
    </rPh>
    <phoneticPr fontId="2"/>
  </si>
  <si>
    <t>５．夏季交渉と冬季交渉でそれぞれ決定</t>
    <rPh sb="2" eb="4">
      <t>カキ</t>
    </rPh>
    <rPh sb="4" eb="6">
      <t>コウショウ</t>
    </rPh>
    <rPh sb="7" eb="9">
      <t>トウキ</t>
    </rPh>
    <rPh sb="9" eb="11">
      <t>コウショウ</t>
    </rPh>
    <rPh sb="16" eb="18">
      <t>ケッテイ</t>
    </rPh>
    <phoneticPr fontId="2"/>
  </si>
  <si>
    <t>６．その他（</t>
    <rPh sb="4" eb="5">
      <t>タ</t>
    </rPh>
    <phoneticPr fontId="2"/>
  </si>
  <si>
    <t>　場合は（　）内に月を入力して下さい。</t>
    <rPh sb="1" eb="3">
      <t>バアイ</t>
    </rPh>
    <rPh sb="7" eb="8">
      <t>ナイ</t>
    </rPh>
    <rPh sb="9" eb="10">
      <t>ツキ</t>
    </rPh>
    <rPh sb="11" eb="13">
      <t>ニュウリョク</t>
    </rPh>
    <rPh sb="15" eb="16">
      <t>クダ</t>
    </rPh>
    <phoneticPr fontId="2"/>
  </si>
  <si>
    <t>２．組合員１人平均支給実績を入力してください。ポイント賃金の場合は、備考欄にその旨を入力してください。</t>
    <rPh sb="2" eb="5">
      <t>クミアイイン</t>
    </rPh>
    <rPh sb="6" eb="7">
      <t>ニン</t>
    </rPh>
    <rPh sb="7" eb="9">
      <t>ヘイキン</t>
    </rPh>
    <rPh sb="9" eb="11">
      <t>シキュウ</t>
    </rPh>
    <rPh sb="11" eb="13">
      <t>ジッセキ</t>
    </rPh>
    <rPh sb="14" eb="16">
      <t>ニュウリョク</t>
    </rPh>
    <rPh sb="27" eb="29">
      <t>チンギン</t>
    </rPh>
    <rPh sb="30" eb="32">
      <t>バアイ</t>
    </rPh>
    <rPh sb="34" eb="36">
      <t>ビコウ</t>
    </rPh>
    <rPh sb="36" eb="37">
      <t>ラン</t>
    </rPh>
    <rPh sb="40" eb="41">
      <t>ムネ</t>
    </rPh>
    <rPh sb="42" eb="44">
      <t>ニュウリョク</t>
    </rPh>
    <phoneticPr fontId="2"/>
  </si>
  <si>
    <t>　率給）と「手当」（「家族手当」「住宅手当」「精皆勤手当」「地域手当」および「役付手当」）に区分して入</t>
    <rPh sb="1" eb="2">
      <t>リツ</t>
    </rPh>
    <rPh sb="2" eb="3">
      <t>キュウ</t>
    </rPh>
    <rPh sb="6" eb="8">
      <t>テアテ</t>
    </rPh>
    <rPh sb="11" eb="13">
      <t>カゾク</t>
    </rPh>
    <rPh sb="13" eb="15">
      <t>テアテ</t>
    </rPh>
    <rPh sb="17" eb="19">
      <t>ジュウタク</t>
    </rPh>
    <rPh sb="19" eb="21">
      <t>テアテ</t>
    </rPh>
    <rPh sb="23" eb="24">
      <t>セイ</t>
    </rPh>
    <rPh sb="24" eb="26">
      <t>カイキン</t>
    </rPh>
    <rPh sb="26" eb="28">
      <t>テアテ</t>
    </rPh>
    <rPh sb="30" eb="32">
      <t>チイキ</t>
    </rPh>
    <rPh sb="32" eb="34">
      <t>テアテ</t>
    </rPh>
    <rPh sb="39" eb="40">
      <t>ヤク</t>
    </rPh>
    <rPh sb="40" eb="41">
      <t>ツキ</t>
    </rPh>
    <rPh sb="41" eb="43">
      <t>テアテ</t>
    </rPh>
    <rPh sb="46" eb="48">
      <t>クブン</t>
    </rPh>
    <rPh sb="50" eb="51">
      <t>イリ</t>
    </rPh>
    <phoneticPr fontId="2"/>
  </si>
  <si>
    <t>　力し、これの計を合計欄に記入してください。「通勤手当」「交替手当」などは含めないでください。なお「地</t>
    <rPh sb="1" eb="2">
      <t>チカラ</t>
    </rPh>
    <rPh sb="7" eb="8">
      <t>ケイ</t>
    </rPh>
    <rPh sb="9" eb="11">
      <t>ゴウケイ</t>
    </rPh>
    <rPh sb="11" eb="12">
      <t>ラン</t>
    </rPh>
    <rPh sb="13" eb="15">
      <t>キニュウ</t>
    </rPh>
    <rPh sb="23" eb="25">
      <t>ツウキン</t>
    </rPh>
    <rPh sb="25" eb="27">
      <t>テアテ</t>
    </rPh>
    <rPh sb="29" eb="31">
      <t>コウタイ</t>
    </rPh>
    <rPh sb="31" eb="33">
      <t>テアテ</t>
    </rPh>
    <rPh sb="37" eb="38">
      <t>フク</t>
    </rPh>
    <rPh sb="50" eb="51">
      <t>チ</t>
    </rPh>
    <phoneticPr fontId="2"/>
  </si>
  <si>
    <t>　の理論モデル賃金を入力し、下段の「理論モデル」に○を選択してください。</t>
    <rPh sb="2" eb="4">
      <t>リロン</t>
    </rPh>
    <rPh sb="7" eb="9">
      <t>チンギン</t>
    </rPh>
    <rPh sb="10" eb="12">
      <t>ニュウリョク</t>
    </rPh>
    <rPh sb="14" eb="16">
      <t>ゲダン</t>
    </rPh>
    <rPh sb="18" eb="20">
      <t>リロン</t>
    </rPh>
    <rPh sb="27" eb="29">
      <t>センタク</t>
    </rPh>
    <phoneticPr fontId="2"/>
  </si>
  <si>
    <t>４．手当部分は、扶養、住宅のモデル条件に合致した額を入力してください。</t>
    <rPh sb="2" eb="4">
      <t>テアテ</t>
    </rPh>
    <rPh sb="4" eb="6">
      <t>ブブン</t>
    </rPh>
    <rPh sb="8" eb="10">
      <t>フヨウ</t>
    </rPh>
    <rPh sb="11" eb="13">
      <t>ジュウタク</t>
    </rPh>
    <rPh sb="17" eb="19">
      <t>ジョウケン</t>
    </rPh>
    <rPh sb="20" eb="22">
      <t>ガッチ</t>
    </rPh>
    <rPh sb="24" eb="25">
      <t>ガク</t>
    </rPh>
    <rPh sb="26" eb="28">
      <t>ニュウリョク</t>
    </rPh>
    <phoneticPr fontId="2"/>
  </si>
  <si>
    <t>３．手当額は、代表例を入力してください。（役付手当の場合、係長手当など）</t>
    <rPh sb="2" eb="4">
      <t>テアテ</t>
    </rPh>
    <rPh sb="4" eb="5">
      <t>ガク</t>
    </rPh>
    <rPh sb="7" eb="9">
      <t>ダイヒョウ</t>
    </rPh>
    <rPh sb="9" eb="10">
      <t>レイ</t>
    </rPh>
    <rPh sb="11" eb="13">
      <t>ニュウリョク</t>
    </rPh>
    <rPh sb="21" eb="22">
      <t>ヤク</t>
    </rPh>
    <rPh sb="22" eb="23">
      <t>ツキ</t>
    </rPh>
    <rPh sb="23" eb="25">
      <t>テアテ</t>
    </rPh>
    <rPh sb="26" eb="28">
      <t>バアイ</t>
    </rPh>
    <rPh sb="29" eb="31">
      <t>カカリチョウ</t>
    </rPh>
    <rPh sb="31" eb="33">
      <t>テアテ</t>
    </rPh>
    <phoneticPr fontId="2"/>
  </si>
  <si>
    <t>１．試用期間が終了後の初任給（所定内賃金ベース、「基本賃金」＋「手当」（住宅手当、地域手当など）を入力</t>
    <rPh sb="2" eb="4">
      <t>シヨウ</t>
    </rPh>
    <rPh sb="4" eb="6">
      <t>キカン</t>
    </rPh>
    <rPh sb="7" eb="10">
      <t>シュウリョウゴ</t>
    </rPh>
    <rPh sb="11" eb="14">
      <t>ショニンキュウ</t>
    </rPh>
    <rPh sb="15" eb="18">
      <t>ショテイナイ</t>
    </rPh>
    <rPh sb="18" eb="20">
      <t>チンギン</t>
    </rPh>
    <rPh sb="25" eb="27">
      <t>キホン</t>
    </rPh>
    <rPh sb="27" eb="29">
      <t>チンギン</t>
    </rPh>
    <rPh sb="32" eb="34">
      <t>テアテ</t>
    </rPh>
    <rPh sb="36" eb="38">
      <t>ジュウタク</t>
    </rPh>
    <rPh sb="38" eb="40">
      <t>テアテ</t>
    </rPh>
    <rPh sb="41" eb="43">
      <t>チイキ</t>
    </rPh>
    <rPh sb="43" eb="45">
      <t>テアテ</t>
    </rPh>
    <rPh sb="49" eb="51">
      <t>ニュウリョク</t>
    </rPh>
    <phoneticPr fontId="2"/>
  </si>
  <si>
    <t>２．大学卒についてコース別人事管理制度をとっている場合は、総合職、一般職をそれぞれの欄に入力し、そうで</t>
    <rPh sb="2" eb="5">
      <t>ダイガクソツ</t>
    </rPh>
    <rPh sb="12" eb="13">
      <t>ベツ</t>
    </rPh>
    <rPh sb="13" eb="15">
      <t>ジンジ</t>
    </rPh>
    <rPh sb="15" eb="17">
      <t>カンリ</t>
    </rPh>
    <rPh sb="17" eb="19">
      <t>セイド</t>
    </rPh>
    <rPh sb="25" eb="27">
      <t>バアイ</t>
    </rPh>
    <rPh sb="29" eb="31">
      <t>ソウゴウ</t>
    </rPh>
    <rPh sb="31" eb="32">
      <t>ショク</t>
    </rPh>
    <rPh sb="33" eb="35">
      <t>イッパン</t>
    </rPh>
    <rPh sb="35" eb="36">
      <t>ショク</t>
    </rPh>
    <rPh sb="42" eb="43">
      <t>ラン</t>
    </rPh>
    <rPh sb="44" eb="46">
      <t>ニュウリョク</t>
    </rPh>
    <phoneticPr fontId="2"/>
  </si>
  <si>
    <t>　ない場合は「区分なし」の欄に入力してください。</t>
    <rPh sb="3" eb="5">
      <t>バアイ</t>
    </rPh>
    <rPh sb="7" eb="9">
      <t>クブン</t>
    </rPh>
    <rPh sb="13" eb="14">
      <t>ラン</t>
    </rPh>
    <rPh sb="15" eb="17">
      <t>ニュウリョク</t>
    </rPh>
    <phoneticPr fontId="2"/>
  </si>
  <si>
    <t>１．月数算定基礎となる賃金ベースをかならず入力してください。</t>
    <rPh sb="2" eb="4">
      <t>ツキスウ</t>
    </rPh>
    <rPh sb="4" eb="6">
      <t>サンテイ</t>
    </rPh>
    <rPh sb="6" eb="8">
      <t>キソ</t>
    </rPh>
    <rPh sb="11" eb="13">
      <t>チンギン</t>
    </rPh>
    <rPh sb="21" eb="23">
      <t>ニュウリョク</t>
    </rPh>
    <phoneticPr fontId="2"/>
  </si>
  <si>
    <t>２．月数については、貴組合の公式月数表示を入力してください。ただし、その上で「月数＝支給額÷月数算定</t>
    <rPh sb="2" eb="4">
      <t>ツキスウ</t>
    </rPh>
    <rPh sb="10" eb="11">
      <t>キ</t>
    </rPh>
    <rPh sb="11" eb="13">
      <t>クミアイ</t>
    </rPh>
    <rPh sb="14" eb="16">
      <t>コウシキ</t>
    </rPh>
    <rPh sb="16" eb="18">
      <t>ツキスウ</t>
    </rPh>
    <rPh sb="18" eb="20">
      <t>ヒョウジ</t>
    </rPh>
    <rPh sb="21" eb="23">
      <t>ニュウリョク</t>
    </rPh>
    <rPh sb="36" eb="37">
      <t>ウエ</t>
    </rPh>
    <rPh sb="39" eb="41">
      <t>ツキスウ</t>
    </rPh>
    <rPh sb="42" eb="45">
      <t>シキュウガク</t>
    </rPh>
    <rPh sb="46" eb="48">
      <t>ツキスウ</t>
    </rPh>
    <rPh sb="48" eb="50">
      <t>サンテイ</t>
    </rPh>
    <phoneticPr fontId="2"/>
  </si>
  <si>
    <t>　基礎賃金ベース」という関係が成立するようご留意ください。</t>
    <rPh sb="15" eb="17">
      <t>セイリツ</t>
    </rPh>
    <rPh sb="22" eb="24">
      <t>リュウイ</t>
    </rPh>
    <phoneticPr fontId="2"/>
  </si>
  <si>
    <t>　ば年度末手当）について、入力してください。</t>
    <rPh sb="2" eb="5">
      <t>ネンドマツ</t>
    </rPh>
    <rPh sb="5" eb="7">
      <t>テアテ</t>
    </rPh>
    <rPh sb="13" eb="15">
      <t>ニュウリョク</t>
    </rPh>
    <phoneticPr fontId="2"/>
  </si>
  <si>
    <t>１．扶養数のモデル条件の設定は、貴組合のものと異なっているかもしれませんので、ご注意ください。</t>
    <rPh sb="2" eb="4">
      <t>フヨウ</t>
    </rPh>
    <rPh sb="4" eb="5">
      <t>スウ</t>
    </rPh>
    <rPh sb="9" eb="11">
      <t>ジョウケン</t>
    </rPh>
    <rPh sb="12" eb="14">
      <t>セッテイ</t>
    </rPh>
    <rPh sb="16" eb="17">
      <t>キ</t>
    </rPh>
    <rPh sb="17" eb="19">
      <t>クミアイ</t>
    </rPh>
    <rPh sb="23" eb="24">
      <t>コト</t>
    </rPh>
    <rPh sb="40" eb="42">
      <t>チュウイ</t>
    </rPh>
    <phoneticPr fontId="2"/>
  </si>
  <si>
    <t>　一時金のポイント別支給額を入力してください。</t>
    <rPh sb="1" eb="4">
      <t>イチジキン</t>
    </rPh>
    <rPh sb="9" eb="10">
      <t>ベツ</t>
    </rPh>
    <rPh sb="10" eb="13">
      <t>シキュウガク</t>
    </rPh>
    <rPh sb="14" eb="16">
      <t>ニュウリョク</t>
    </rPh>
    <phoneticPr fontId="2"/>
  </si>
  <si>
    <t>４．一時金算定基礎に「地域手当」が含まれる場合は、本社、主要工場勤務者などのケースで算入してください。</t>
    <rPh sb="2" eb="5">
      <t>イチジキン</t>
    </rPh>
    <rPh sb="5" eb="7">
      <t>サンテイ</t>
    </rPh>
    <rPh sb="7" eb="9">
      <t>キソ</t>
    </rPh>
    <rPh sb="11" eb="13">
      <t>チイキ</t>
    </rPh>
    <rPh sb="13" eb="15">
      <t>テアテ</t>
    </rPh>
    <rPh sb="17" eb="18">
      <t>フク</t>
    </rPh>
    <rPh sb="21" eb="23">
      <t>バアイ</t>
    </rPh>
    <rPh sb="25" eb="27">
      <t>ホンシャ</t>
    </rPh>
    <rPh sb="28" eb="30">
      <t>シュヨウ</t>
    </rPh>
    <rPh sb="30" eb="32">
      <t>コウジョウ</t>
    </rPh>
    <rPh sb="32" eb="35">
      <t>キンムシャ</t>
    </rPh>
    <rPh sb="42" eb="44">
      <t>サンニュウ</t>
    </rPh>
    <phoneticPr fontId="2"/>
  </si>
  <si>
    <t>Ⅳ．定年制と退職金制度など</t>
    <rPh sb="2" eb="5">
      <t>テイネンセイ</t>
    </rPh>
    <rPh sb="6" eb="9">
      <t>タイショクキン</t>
    </rPh>
    <rPh sb="9" eb="11">
      <t>セイド</t>
    </rPh>
    <phoneticPr fontId="2"/>
  </si>
  <si>
    <t>１．定年制など</t>
    <rPh sb="2" eb="5">
      <t>テイネンセイ</t>
    </rPh>
    <phoneticPr fontId="2"/>
  </si>
  <si>
    <t>（１）定年年齢</t>
    <rPh sb="3" eb="5">
      <t>テイネン</t>
    </rPh>
    <rPh sb="5" eb="7">
      <t>ネンレイ</t>
    </rPh>
    <phoneticPr fontId="2"/>
  </si>
  <si>
    <t>定年年齢</t>
    <rPh sb="0" eb="2">
      <t>テイネン</t>
    </rPh>
    <rPh sb="2" eb="4">
      <t>ネンレイ</t>
    </rPh>
    <phoneticPr fontId="2"/>
  </si>
  <si>
    <t>１．定年年齢が一律ではなく、職種等で異なっている場合は、組合員で比率の大きい方を入力してください。</t>
    <rPh sb="2" eb="4">
      <t>テイネン</t>
    </rPh>
    <rPh sb="4" eb="6">
      <t>ネンレイ</t>
    </rPh>
    <rPh sb="7" eb="9">
      <t>イチリツ</t>
    </rPh>
    <rPh sb="14" eb="16">
      <t>ショクシュ</t>
    </rPh>
    <rPh sb="16" eb="17">
      <t>トウ</t>
    </rPh>
    <rPh sb="18" eb="19">
      <t>コト</t>
    </rPh>
    <rPh sb="24" eb="26">
      <t>バアイ</t>
    </rPh>
    <rPh sb="28" eb="31">
      <t>クミアイイン</t>
    </rPh>
    <rPh sb="32" eb="34">
      <t>ヒリツ</t>
    </rPh>
    <rPh sb="35" eb="36">
      <t>オオ</t>
    </rPh>
    <rPh sb="38" eb="39">
      <t>ホウ</t>
    </rPh>
    <rPh sb="40" eb="42">
      <t>ニュウリョク</t>
    </rPh>
    <phoneticPr fontId="2"/>
  </si>
  <si>
    <t>３．１と２の両方がある</t>
    <rPh sb="6" eb="8">
      <t>リョウホウ</t>
    </rPh>
    <phoneticPr fontId="2"/>
  </si>
  <si>
    <t>１．再雇用：再雇用は一旦退職し、あらためて就業契約を結ぶ</t>
    <rPh sb="2" eb="5">
      <t>サイコヨウ</t>
    </rPh>
    <rPh sb="6" eb="9">
      <t>サイコヨウ</t>
    </rPh>
    <rPh sb="10" eb="12">
      <t>イッタン</t>
    </rPh>
    <rPh sb="12" eb="14">
      <t>タイショク</t>
    </rPh>
    <rPh sb="21" eb="23">
      <t>シュウギョウ</t>
    </rPh>
    <rPh sb="23" eb="25">
      <t>ケイヤク</t>
    </rPh>
    <rPh sb="26" eb="27">
      <t>ムス</t>
    </rPh>
    <phoneticPr fontId="2"/>
  </si>
  <si>
    <t>１．定年時と同じ職場で同様の仕事</t>
    <rPh sb="2" eb="4">
      <t>テイネン</t>
    </rPh>
    <rPh sb="4" eb="5">
      <t>ジ</t>
    </rPh>
    <rPh sb="6" eb="7">
      <t>オナ</t>
    </rPh>
    <rPh sb="8" eb="10">
      <t>ショクバ</t>
    </rPh>
    <rPh sb="11" eb="13">
      <t>ドウヨウ</t>
    </rPh>
    <rPh sb="14" eb="16">
      <t>シゴト</t>
    </rPh>
    <phoneticPr fontId="2"/>
  </si>
  <si>
    <t>２．定年時と同じ企業内で同様の仕事</t>
    <rPh sb="2" eb="4">
      <t>テイネン</t>
    </rPh>
    <rPh sb="4" eb="5">
      <t>ジ</t>
    </rPh>
    <rPh sb="6" eb="7">
      <t>オナ</t>
    </rPh>
    <rPh sb="8" eb="11">
      <t>キギョウナイ</t>
    </rPh>
    <rPh sb="12" eb="14">
      <t>ドウヨウ</t>
    </rPh>
    <rPh sb="15" eb="17">
      <t>シゴト</t>
    </rPh>
    <phoneticPr fontId="2"/>
  </si>
  <si>
    <t>４．グループ企業などで同様の仕事</t>
    <rPh sb="6" eb="8">
      <t>キギョウ</t>
    </rPh>
    <rPh sb="11" eb="13">
      <t>ドウヨウ</t>
    </rPh>
    <rPh sb="14" eb="16">
      <t>シゴト</t>
    </rPh>
    <phoneticPr fontId="2"/>
  </si>
  <si>
    <t>５．グループ企業などで異なる仕事</t>
    <rPh sb="6" eb="8">
      <t>キギョウ</t>
    </rPh>
    <rPh sb="11" eb="12">
      <t>コト</t>
    </rPh>
    <rPh sb="14" eb="16">
      <t>シゴト</t>
    </rPh>
    <phoneticPr fontId="2"/>
  </si>
  <si>
    <t>１．定年時と同じ勤務形態</t>
    <rPh sb="2" eb="4">
      <t>テイネン</t>
    </rPh>
    <rPh sb="4" eb="5">
      <t>ジ</t>
    </rPh>
    <rPh sb="6" eb="7">
      <t>オナ</t>
    </rPh>
    <rPh sb="8" eb="10">
      <t>キンム</t>
    </rPh>
    <rPh sb="10" eb="12">
      <t>ケイタイ</t>
    </rPh>
    <phoneticPr fontId="2"/>
  </si>
  <si>
    <t>２．定年時より１日の勤務時間が短い</t>
    <rPh sb="2" eb="4">
      <t>テイネン</t>
    </rPh>
    <rPh sb="4" eb="5">
      <t>ジ</t>
    </rPh>
    <rPh sb="8" eb="9">
      <t>ニチ</t>
    </rPh>
    <rPh sb="10" eb="12">
      <t>キンム</t>
    </rPh>
    <rPh sb="12" eb="14">
      <t>ジカン</t>
    </rPh>
    <rPh sb="15" eb="16">
      <t>ミジカ</t>
    </rPh>
    <phoneticPr fontId="2"/>
  </si>
  <si>
    <t>３．定年時より１週の勤務日数が少ない</t>
    <rPh sb="2" eb="4">
      <t>テイネン</t>
    </rPh>
    <rPh sb="4" eb="5">
      <t>ジ</t>
    </rPh>
    <rPh sb="8" eb="9">
      <t>シュウ</t>
    </rPh>
    <rPh sb="10" eb="12">
      <t>キンム</t>
    </rPh>
    <rPh sb="12" eb="14">
      <t>ニッスウ</t>
    </rPh>
    <rPh sb="15" eb="16">
      <t>スク</t>
    </rPh>
    <phoneticPr fontId="2"/>
  </si>
  <si>
    <t>４．定年時より１日の勤務時間も１週の勤務日数も少ない</t>
    <rPh sb="2" eb="4">
      <t>テイネン</t>
    </rPh>
    <rPh sb="4" eb="5">
      <t>ジ</t>
    </rPh>
    <rPh sb="16" eb="17">
      <t>シュウ</t>
    </rPh>
    <rPh sb="18" eb="20">
      <t>キンム</t>
    </rPh>
    <rPh sb="20" eb="22">
      <t>ニッスウ</t>
    </rPh>
    <rPh sb="23" eb="24">
      <t>スク</t>
    </rPh>
    <phoneticPr fontId="2"/>
  </si>
  <si>
    <t>（代表的な仕事内容・労働時間のケースでお答えください。）</t>
    <rPh sb="1" eb="4">
      <t>ダイヒョウテキ</t>
    </rPh>
    <rPh sb="5" eb="7">
      <t>シゴト</t>
    </rPh>
    <rPh sb="7" eb="9">
      <t>ナイヨウ</t>
    </rPh>
    <rPh sb="10" eb="12">
      <t>ロウドウ</t>
    </rPh>
    <rPh sb="12" eb="14">
      <t>ジカン</t>
    </rPh>
    <rPh sb="20" eb="21">
      <t>コタ</t>
    </rPh>
    <phoneticPr fontId="2"/>
  </si>
  <si>
    <t>①月例賃金</t>
    <rPh sb="1" eb="3">
      <t>ゲツレイ</t>
    </rPh>
    <rPh sb="3" eb="5">
      <t>チンギン</t>
    </rPh>
    <phoneticPr fontId="2"/>
  </si>
  <si>
    <t>定年時のほぼ</t>
    <rPh sb="0" eb="2">
      <t>テイネン</t>
    </rPh>
    <rPh sb="2" eb="3">
      <t>ジ</t>
    </rPh>
    <phoneticPr fontId="2"/>
  </si>
  <si>
    <t>②一時金</t>
    <rPh sb="1" eb="4">
      <t>イチジキン</t>
    </rPh>
    <phoneticPr fontId="2"/>
  </si>
  <si>
    <t>→（「あり」の場合）定年時のほぼ</t>
    <rPh sb="7" eb="9">
      <t>バアイ</t>
    </rPh>
    <rPh sb="10" eb="12">
      <t>テイネン</t>
    </rPh>
    <rPh sb="12" eb="13">
      <t>ジ</t>
    </rPh>
    <phoneticPr fontId="2"/>
  </si>
  <si>
    <t>③年間賃金</t>
    <rPh sb="1" eb="3">
      <t>ネンカン</t>
    </rPh>
    <rPh sb="3" eb="5">
      <t>チンギン</t>
    </rPh>
    <phoneticPr fontId="2"/>
  </si>
  <si>
    <t>④定期昇給の扱い</t>
    <rPh sb="1" eb="3">
      <t>テイキ</t>
    </rPh>
    <rPh sb="3" eb="5">
      <t>ショウキュウ</t>
    </rPh>
    <rPh sb="6" eb="7">
      <t>アツカ</t>
    </rPh>
    <phoneticPr fontId="2"/>
  </si>
  <si>
    <t>３．定期昇給なし</t>
    <rPh sb="2" eb="4">
      <t>テイキ</t>
    </rPh>
    <rPh sb="4" eb="6">
      <t>ショウキュウ</t>
    </rPh>
    <phoneticPr fontId="2"/>
  </si>
  <si>
    <t>⑤ベースアップの扱い</t>
    <rPh sb="8" eb="9">
      <t>アツカ</t>
    </rPh>
    <phoneticPr fontId="2"/>
  </si>
  <si>
    <t>３．ベースアップなし</t>
    <phoneticPr fontId="2"/>
  </si>
  <si>
    <t>１．いる</t>
    <phoneticPr fontId="2"/>
  </si>
  <si>
    <t>２．いない</t>
    <phoneticPr fontId="2"/>
  </si>
  <si>
    <t>（「いる」の場合）→再雇用者に占める組合員の比率</t>
    <rPh sb="6" eb="8">
      <t>バアイ</t>
    </rPh>
    <rPh sb="10" eb="11">
      <t>サイ</t>
    </rPh>
    <rPh sb="11" eb="14">
      <t>コヨウシャ</t>
    </rPh>
    <rPh sb="15" eb="16">
      <t>シ</t>
    </rPh>
    <rPh sb="18" eb="21">
      <t>クミアイイン</t>
    </rPh>
    <rPh sb="22" eb="24">
      <t>ヒリツ</t>
    </rPh>
    <phoneticPr fontId="2"/>
  </si>
  <si>
    <t>１．ほぼ全員</t>
    <rPh sb="4" eb="6">
      <t>ゼンイン</t>
    </rPh>
    <phoneticPr fontId="2"/>
  </si>
  <si>
    <t>２．半数以上</t>
    <rPh sb="2" eb="4">
      <t>ハンスウ</t>
    </rPh>
    <rPh sb="4" eb="6">
      <t>イジョウ</t>
    </rPh>
    <phoneticPr fontId="2"/>
  </si>
  <si>
    <t>３．半数以下</t>
    <rPh sb="2" eb="4">
      <t>ハンスウ</t>
    </rPh>
    <rPh sb="4" eb="6">
      <t>イカ</t>
    </rPh>
    <phoneticPr fontId="2"/>
  </si>
  <si>
    <t>２．退職給付制度の概要と標準者の定年モデル退職給付水準</t>
    <rPh sb="2" eb="4">
      <t>タイショク</t>
    </rPh>
    <rPh sb="4" eb="6">
      <t>キュウフ</t>
    </rPh>
    <rPh sb="6" eb="8">
      <t>セイド</t>
    </rPh>
    <rPh sb="9" eb="11">
      <t>ガイヨウ</t>
    </rPh>
    <rPh sb="12" eb="14">
      <t>ヒョウジュン</t>
    </rPh>
    <rPh sb="14" eb="15">
      <t>シャ</t>
    </rPh>
    <rPh sb="16" eb="18">
      <t>テイネン</t>
    </rPh>
    <rPh sb="21" eb="23">
      <t>タイショク</t>
    </rPh>
    <rPh sb="23" eb="25">
      <t>キュウフ</t>
    </rPh>
    <rPh sb="25" eb="27">
      <t>スイジュン</t>
    </rPh>
    <phoneticPr fontId="2"/>
  </si>
  <si>
    <t>（１）退職給付の制度</t>
    <rPh sb="3" eb="5">
      <t>タイショク</t>
    </rPh>
    <rPh sb="5" eb="7">
      <t>キュウフ</t>
    </rPh>
    <rPh sb="8" eb="10">
      <t>セイド</t>
    </rPh>
    <phoneticPr fontId="2"/>
  </si>
  <si>
    <t>①企業年金制度</t>
    <rPh sb="1" eb="3">
      <t>キギョウ</t>
    </rPh>
    <rPh sb="3" eb="5">
      <t>ネンキン</t>
    </rPh>
    <rPh sb="5" eb="7">
      <t>セイド</t>
    </rPh>
    <phoneticPr fontId="2"/>
  </si>
  <si>
    <t>規模
※</t>
    <rPh sb="0" eb="2">
      <t>キボ</t>
    </rPh>
    <phoneticPr fontId="2"/>
  </si>
  <si>
    <t>組合員数（人）</t>
    <rPh sb="0" eb="3">
      <t>クミアイイン</t>
    </rPh>
    <rPh sb="3" eb="4">
      <t>スウ</t>
    </rPh>
    <rPh sb="5" eb="6">
      <t>ニン</t>
    </rPh>
    <phoneticPr fontId="2"/>
  </si>
  <si>
    <t>総数</t>
    <rPh sb="0" eb="2">
      <t>ソウスウ</t>
    </rPh>
    <phoneticPr fontId="2"/>
  </si>
  <si>
    <t>基本調査シート</t>
    <rPh sb="0" eb="2">
      <t>キホン</t>
    </rPh>
    <rPh sb="2" eb="4">
      <t>チョウサ</t>
    </rPh>
    <phoneticPr fontId="24"/>
  </si>
  <si>
    <t>（円）</t>
    <rPh sb="1" eb="2">
      <t>エン</t>
    </rPh>
    <phoneticPr fontId="2"/>
  </si>
  <si>
    <t>標準者ポイント別賃金水準（年齢、勤続年数、扶養）</t>
    <rPh sb="0" eb="2">
      <t>ヒョウジュン</t>
    </rPh>
    <rPh sb="2" eb="3">
      <t>シャ</t>
    </rPh>
    <rPh sb="7" eb="8">
      <t>ベツ</t>
    </rPh>
    <rPh sb="8" eb="10">
      <t>チンギン</t>
    </rPh>
    <rPh sb="10" eb="12">
      <t>スイジュン</t>
    </rPh>
    <rPh sb="13" eb="15">
      <t>ネンレイ</t>
    </rPh>
    <rPh sb="16" eb="18">
      <t>キンゾク</t>
    </rPh>
    <rPh sb="18" eb="20">
      <t>ネンスウ</t>
    </rPh>
    <rPh sb="21" eb="23">
      <t>フヨウ</t>
    </rPh>
    <phoneticPr fontId="2"/>
  </si>
  <si>
    <t>18歳（借家）、0年、単身</t>
    <rPh sb="2" eb="3">
      <t>サイ</t>
    </rPh>
    <rPh sb="4" eb="6">
      <t>シャクヤ</t>
    </rPh>
    <rPh sb="9" eb="10">
      <t>ネン</t>
    </rPh>
    <rPh sb="11" eb="13">
      <t>タンシン</t>
    </rPh>
    <phoneticPr fontId="2"/>
  </si>
  <si>
    <t>20歳（借家）、2年、単身</t>
    <rPh sb="2" eb="3">
      <t>サイ</t>
    </rPh>
    <rPh sb="4" eb="6">
      <t>シャクヤ</t>
    </rPh>
    <rPh sb="9" eb="10">
      <t>ネン</t>
    </rPh>
    <rPh sb="11" eb="13">
      <t>タンシン</t>
    </rPh>
    <phoneticPr fontId="2"/>
  </si>
  <si>
    <t>25歳（借家）、7年、単身</t>
    <rPh sb="2" eb="3">
      <t>サイ</t>
    </rPh>
    <rPh sb="4" eb="6">
      <t>シャクヤ</t>
    </rPh>
    <rPh sb="9" eb="10">
      <t>ネン</t>
    </rPh>
    <rPh sb="11" eb="13">
      <t>タンシン</t>
    </rPh>
    <phoneticPr fontId="2"/>
  </si>
  <si>
    <t>30歳（持家）、12年、配偶者+子1人</t>
    <rPh sb="2" eb="3">
      <t>サイ</t>
    </rPh>
    <rPh sb="4" eb="6">
      <t>モチイエ</t>
    </rPh>
    <rPh sb="10" eb="11">
      <t>ネン</t>
    </rPh>
    <rPh sb="12" eb="15">
      <t>ハイグウシャ</t>
    </rPh>
    <rPh sb="16" eb="17">
      <t>コ</t>
    </rPh>
    <rPh sb="18" eb="19">
      <t>ニン</t>
    </rPh>
    <phoneticPr fontId="2"/>
  </si>
  <si>
    <t>35歳（持家）、17年、配偶者+子2人</t>
    <rPh sb="2" eb="3">
      <t>サイ</t>
    </rPh>
    <rPh sb="4" eb="6">
      <t>モチイエ</t>
    </rPh>
    <rPh sb="10" eb="11">
      <t>ネン</t>
    </rPh>
    <rPh sb="12" eb="15">
      <t>ハイグウシャ</t>
    </rPh>
    <rPh sb="16" eb="17">
      <t>コ</t>
    </rPh>
    <rPh sb="18" eb="19">
      <t>ニン</t>
    </rPh>
    <phoneticPr fontId="2"/>
  </si>
  <si>
    <t>40歳（持家）、22年、配偶者+子2人</t>
    <rPh sb="2" eb="3">
      <t>サイ</t>
    </rPh>
    <rPh sb="4" eb="6">
      <t>モチイエ</t>
    </rPh>
    <rPh sb="10" eb="11">
      <t>ネン</t>
    </rPh>
    <rPh sb="12" eb="15">
      <t>ハイグウシャ</t>
    </rPh>
    <rPh sb="16" eb="17">
      <t>コ</t>
    </rPh>
    <rPh sb="18" eb="19">
      <t>ニン</t>
    </rPh>
    <phoneticPr fontId="2"/>
  </si>
  <si>
    <t>45歳（持家）、27年、配偶者+子2人</t>
    <rPh sb="2" eb="3">
      <t>サイ</t>
    </rPh>
    <rPh sb="4" eb="6">
      <t>モチイエ</t>
    </rPh>
    <rPh sb="10" eb="11">
      <t>ネン</t>
    </rPh>
    <rPh sb="12" eb="15">
      <t>ハイグウシャ</t>
    </rPh>
    <rPh sb="16" eb="17">
      <t>コ</t>
    </rPh>
    <rPh sb="18" eb="19">
      <t>ニン</t>
    </rPh>
    <phoneticPr fontId="2"/>
  </si>
  <si>
    <t>50歳（持家）、32年、配偶者+子1人</t>
    <rPh sb="2" eb="3">
      <t>サイ</t>
    </rPh>
    <rPh sb="4" eb="6">
      <t>モチイエ</t>
    </rPh>
    <rPh sb="10" eb="11">
      <t>ネン</t>
    </rPh>
    <rPh sb="12" eb="15">
      <t>ハイグウシャ</t>
    </rPh>
    <rPh sb="16" eb="17">
      <t>コ</t>
    </rPh>
    <rPh sb="18" eb="19">
      <t>ニン</t>
    </rPh>
    <phoneticPr fontId="2"/>
  </si>
  <si>
    <t>基本賃金</t>
    <rPh sb="0" eb="2">
      <t>キホン</t>
    </rPh>
    <rPh sb="2" eb="4">
      <t>チンギン</t>
    </rPh>
    <phoneticPr fontId="2"/>
  </si>
  <si>
    <t>手当</t>
    <rPh sb="0" eb="2">
      <t>テア</t>
    </rPh>
    <phoneticPr fontId="2"/>
  </si>
  <si>
    <t>所定内
合計</t>
    <rPh sb="0" eb="3">
      <t>ショテイナイ</t>
    </rPh>
    <rPh sb="4" eb="6">
      <t>ゴウケイ</t>
    </rPh>
    <phoneticPr fontId="2"/>
  </si>
  <si>
    <t>※</t>
    <phoneticPr fontId="2"/>
  </si>
  <si>
    <t>標準者ポイント賃金シート</t>
    <rPh sb="0" eb="2">
      <t>ヒョウジュン</t>
    </rPh>
    <rPh sb="2" eb="3">
      <t>シャ</t>
    </rPh>
    <rPh sb="7" eb="9">
      <t>チンギン</t>
    </rPh>
    <phoneticPr fontId="24"/>
  </si>
  <si>
    <t>基本給</t>
    <rPh sb="0" eb="3">
      <t>キホンキュウ</t>
    </rPh>
    <phoneticPr fontId="2"/>
  </si>
  <si>
    <t>家族手当（一人目）</t>
    <rPh sb="0" eb="2">
      <t>カゾク</t>
    </rPh>
    <rPh sb="2" eb="4">
      <t>テアテ</t>
    </rPh>
    <rPh sb="5" eb="7">
      <t>ヒトリ</t>
    </rPh>
    <rPh sb="7" eb="8">
      <t>メ</t>
    </rPh>
    <phoneticPr fontId="2"/>
  </si>
  <si>
    <t>家族手当（二人目）</t>
    <rPh sb="0" eb="2">
      <t>カゾク</t>
    </rPh>
    <rPh sb="2" eb="4">
      <t>テアテ</t>
    </rPh>
    <rPh sb="5" eb="7">
      <t>フタリ</t>
    </rPh>
    <rPh sb="7" eb="8">
      <t>メ</t>
    </rPh>
    <phoneticPr fontId="2"/>
  </si>
  <si>
    <t>役付手当</t>
    <rPh sb="0" eb="1">
      <t>ヤク</t>
    </rPh>
    <rPh sb="1" eb="2">
      <t>ツ</t>
    </rPh>
    <rPh sb="2" eb="4">
      <t>テアテ</t>
    </rPh>
    <phoneticPr fontId="2"/>
  </si>
  <si>
    <t>手当の有無</t>
    <rPh sb="0" eb="2">
      <t>テアテ</t>
    </rPh>
    <rPh sb="3" eb="5">
      <t>ウム</t>
    </rPh>
    <phoneticPr fontId="2"/>
  </si>
  <si>
    <t>手当額
（円）</t>
    <rPh sb="0" eb="2">
      <t>テアテ</t>
    </rPh>
    <rPh sb="2" eb="3">
      <t>ガク</t>
    </rPh>
    <rPh sb="5" eb="6">
      <t>エン</t>
    </rPh>
    <phoneticPr fontId="2"/>
  </si>
  <si>
    <t>時間外労働</t>
    <rPh sb="0" eb="3">
      <t>ジカンガイ</t>
    </rPh>
    <rPh sb="3" eb="5">
      <t>ロウドウ</t>
    </rPh>
    <phoneticPr fontId="2"/>
  </si>
  <si>
    <t>手当
有無</t>
    <rPh sb="0" eb="2">
      <t>テアテ</t>
    </rPh>
    <rPh sb="3" eb="5">
      <t>ウム</t>
    </rPh>
    <phoneticPr fontId="2"/>
  </si>
  <si>
    <t>時間外
労働</t>
    <rPh sb="0" eb="3">
      <t>ジカンガイ</t>
    </rPh>
    <rPh sb="4" eb="6">
      <t>ロウドウ</t>
    </rPh>
    <phoneticPr fontId="2"/>
  </si>
  <si>
    <t>協定の有無</t>
    <rPh sb="0" eb="2">
      <t>キョウテイ</t>
    </rPh>
    <rPh sb="3" eb="4">
      <t>ユウ</t>
    </rPh>
    <rPh sb="4" eb="5">
      <t>ム</t>
    </rPh>
    <phoneticPr fontId="2"/>
  </si>
  <si>
    <t>有の
場合</t>
    <rPh sb="0" eb="1">
      <t>アリ</t>
    </rPh>
    <rPh sb="3" eb="5">
      <t>バアイ</t>
    </rPh>
    <phoneticPr fontId="2"/>
  </si>
  <si>
    <t>算定基準
となる年齢</t>
    <rPh sb="0" eb="2">
      <t>サンテイ</t>
    </rPh>
    <rPh sb="2" eb="4">
      <t>キジュン</t>
    </rPh>
    <rPh sb="8" eb="10">
      <t>ネンレイ</t>
    </rPh>
    <phoneticPr fontId="2"/>
  </si>
  <si>
    <t>適用
労働者</t>
    <rPh sb="0" eb="2">
      <t>テキヨウ</t>
    </rPh>
    <rPh sb="3" eb="6">
      <t>ロウドウシャ</t>
    </rPh>
    <phoneticPr fontId="2"/>
  </si>
  <si>
    <t>協定賃金（円）</t>
    <rPh sb="0" eb="2">
      <t>キョウテイ</t>
    </rPh>
    <rPh sb="2" eb="4">
      <t>チンギン</t>
    </rPh>
    <rPh sb="5" eb="6">
      <t>エン</t>
    </rPh>
    <phoneticPr fontId="2"/>
  </si>
  <si>
    <t>正規
従業員</t>
    <rPh sb="0" eb="2">
      <t>セイキ</t>
    </rPh>
    <rPh sb="3" eb="6">
      <t>ジュウギョウイン</t>
    </rPh>
    <phoneticPr fontId="2"/>
  </si>
  <si>
    <t>パート</t>
    <phoneticPr fontId="2"/>
  </si>
  <si>
    <t>※1</t>
    <phoneticPr fontId="2"/>
  </si>
  <si>
    <t>学歴別初任給シート</t>
    <rPh sb="0" eb="3">
      <t>ガクレキベツ</t>
    </rPh>
    <rPh sb="3" eb="6">
      <t>ショニンキュウ</t>
    </rPh>
    <phoneticPr fontId="24"/>
  </si>
  <si>
    <t>事務・技術労働者</t>
    <rPh sb="0" eb="2">
      <t>ジム</t>
    </rPh>
    <rPh sb="3" eb="5">
      <t>ギジュツ</t>
    </rPh>
    <rPh sb="5" eb="8">
      <t>ロウドウシャ</t>
    </rPh>
    <phoneticPr fontId="2"/>
  </si>
  <si>
    <t>大学卒</t>
    <rPh sb="0" eb="3">
      <t>ダイガクソツ</t>
    </rPh>
    <phoneticPr fontId="2"/>
  </si>
  <si>
    <t>高専卒</t>
    <rPh sb="0" eb="2">
      <t>コウセン</t>
    </rPh>
    <rPh sb="2" eb="3">
      <t>ソツ</t>
    </rPh>
    <phoneticPr fontId="2"/>
  </si>
  <si>
    <t>区分なし</t>
    <rPh sb="0" eb="2">
      <t>クブン</t>
    </rPh>
    <phoneticPr fontId="2"/>
  </si>
  <si>
    <t>総合職</t>
    <rPh sb="0" eb="2">
      <t>ソウゴウ</t>
    </rPh>
    <rPh sb="2" eb="3">
      <t>ショク</t>
    </rPh>
    <phoneticPr fontId="2"/>
  </si>
  <si>
    <t>一般職</t>
    <rPh sb="0" eb="2">
      <t>イッパン</t>
    </rPh>
    <rPh sb="2" eb="3">
      <t>ショク</t>
    </rPh>
    <phoneticPr fontId="2"/>
  </si>
  <si>
    <t>一時金シート</t>
    <rPh sb="0" eb="3">
      <t>イチジキン</t>
    </rPh>
    <phoneticPr fontId="24"/>
  </si>
  <si>
    <t>一時金の
決定方式</t>
    <rPh sb="0" eb="3">
      <t>イチジキン</t>
    </rPh>
    <rPh sb="5" eb="7">
      <t>ケッテイ</t>
    </rPh>
    <rPh sb="7" eb="9">
      <t>ホウシキ</t>
    </rPh>
    <phoneticPr fontId="2"/>
  </si>
  <si>
    <t>算定基礎
賃金
ベース</t>
    <rPh sb="0" eb="2">
      <t>サンテイ</t>
    </rPh>
    <rPh sb="2" eb="4">
      <t>キソ</t>
    </rPh>
    <rPh sb="5" eb="7">
      <t>チンギン</t>
    </rPh>
    <phoneticPr fontId="2"/>
  </si>
  <si>
    <t>支給額</t>
    <rPh sb="0" eb="3">
      <t>シキュウガク</t>
    </rPh>
    <phoneticPr fontId="2"/>
  </si>
  <si>
    <t>月数</t>
    <rPh sb="0" eb="2">
      <t>ツキスウ</t>
    </rPh>
    <phoneticPr fontId="2"/>
  </si>
  <si>
    <t>ヶ月</t>
    <rPh sb="1" eb="2">
      <t>ゲツ</t>
    </rPh>
    <phoneticPr fontId="2"/>
  </si>
  <si>
    <t>一時金ポイントシート</t>
    <rPh sb="0" eb="3">
      <t>イチジキン</t>
    </rPh>
    <phoneticPr fontId="24"/>
  </si>
  <si>
    <t>年間一時金のポイント別支給額（年齢、勤続年数、扶養）</t>
    <rPh sb="0" eb="2">
      <t>ネンカン</t>
    </rPh>
    <rPh sb="2" eb="5">
      <t>イチジキン</t>
    </rPh>
    <rPh sb="10" eb="11">
      <t>ベツ</t>
    </rPh>
    <rPh sb="11" eb="14">
      <t>シキュウガク</t>
    </rPh>
    <rPh sb="15" eb="17">
      <t>ネンレイ</t>
    </rPh>
    <rPh sb="18" eb="20">
      <t>キンゾク</t>
    </rPh>
    <rPh sb="20" eb="22">
      <t>ネンスウ</t>
    </rPh>
    <rPh sb="23" eb="25">
      <t>フヨウ</t>
    </rPh>
    <phoneticPr fontId="2"/>
  </si>
  <si>
    <t>20歳、2年、単身</t>
    <rPh sb="2" eb="3">
      <t>サイ</t>
    </rPh>
    <rPh sb="5" eb="6">
      <t>ネン</t>
    </rPh>
    <rPh sb="7" eb="9">
      <t>タンシン</t>
    </rPh>
    <phoneticPr fontId="2"/>
  </si>
  <si>
    <t>25歳、7年、単身</t>
    <rPh sb="2" eb="3">
      <t>サイ</t>
    </rPh>
    <rPh sb="5" eb="6">
      <t>ネン</t>
    </rPh>
    <rPh sb="7" eb="9">
      <t>タンシン</t>
    </rPh>
    <phoneticPr fontId="2"/>
  </si>
  <si>
    <t>30歳、12年、配偶者+子1人</t>
    <rPh sb="2" eb="3">
      <t>サイ</t>
    </rPh>
    <rPh sb="6" eb="7">
      <t>ネン</t>
    </rPh>
    <rPh sb="8" eb="11">
      <t>ハイグウシャ</t>
    </rPh>
    <rPh sb="12" eb="13">
      <t>コ</t>
    </rPh>
    <rPh sb="14" eb="15">
      <t>ニン</t>
    </rPh>
    <phoneticPr fontId="2"/>
  </si>
  <si>
    <t>35歳、17年、配偶者+子2人</t>
    <rPh sb="2" eb="3">
      <t>サイ</t>
    </rPh>
    <rPh sb="6" eb="7">
      <t>ネン</t>
    </rPh>
    <rPh sb="8" eb="11">
      <t>ハイグウシャ</t>
    </rPh>
    <rPh sb="12" eb="13">
      <t>コ</t>
    </rPh>
    <rPh sb="14" eb="15">
      <t>ニン</t>
    </rPh>
    <phoneticPr fontId="2"/>
  </si>
  <si>
    <t>40歳、22年、配偶者+子2人</t>
    <rPh sb="2" eb="3">
      <t>サイ</t>
    </rPh>
    <rPh sb="6" eb="7">
      <t>ネン</t>
    </rPh>
    <rPh sb="8" eb="11">
      <t>ハイグウシャ</t>
    </rPh>
    <rPh sb="12" eb="13">
      <t>コ</t>
    </rPh>
    <rPh sb="14" eb="15">
      <t>ニン</t>
    </rPh>
    <phoneticPr fontId="2"/>
  </si>
  <si>
    <t>45歳、27年、配偶者+子2人</t>
    <rPh sb="2" eb="3">
      <t>サイ</t>
    </rPh>
    <rPh sb="6" eb="7">
      <t>ネン</t>
    </rPh>
    <rPh sb="8" eb="11">
      <t>ハイグウシャ</t>
    </rPh>
    <rPh sb="12" eb="13">
      <t>コ</t>
    </rPh>
    <rPh sb="14" eb="15">
      <t>ニン</t>
    </rPh>
    <phoneticPr fontId="2"/>
  </si>
  <si>
    <t>定年
年齢</t>
    <rPh sb="0" eb="2">
      <t>テイネン</t>
    </rPh>
    <rPh sb="3" eb="5">
      <t>ネンレイ</t>
    </rPh>
    <phoneticPr fontId="2"/>
  </si>
  <si>
    <t>制度有の
場合の
上限年齢</t>
    <rPh sb="0" eb="2">
      <t>セイド</t>
    </rPh>
    <rPh sb="2" eb="3">
      <t>アリ</t>
    </rPh>
    <rPh sb="5" eb="7">
      <t>バアイ</t>
    </rPh>
    <rPh sb="9" eb="11">
      <t>ジョウゲン</t>
    </rPh>
    <rPh sb="11" eb="13">
      <t>ネンレイ</t>
    </rPh>
    <phoneticPr fontId="2"/>
  </si>
  <si>
    <t>再雇用・勤務延長時の
仕事内容</t>
    <rPh sb="0" eb="3">
      <t>サイコヨウ</t>
    </rPh>
    <rPh sb="4" eb="6">
      <t>キンム</t>
    </rPh>
    <rPh sb="6" eb="8">
      <t>エンチョウ</t>
    </rPh>
    <rPh sb="8" eb="9">
      <t>ジ</t>
    </rPh>
    <rPh sb="11" eb="13">
      <t>シゴト</t>
    </rPh>
    <rPh sb="13" eb="15">
      <t>ナイヨウ</t>
    </rPh>
    <phoneticPr fontId="2"/>
  </si>
  <si>
    <t>定年年齢後の
退職金</t>
    <rPh sb="0" eb="2">
      <t>テイネン</t>
    </rPh>
    <rPh sb="2" eb="4">
      <t>ネンレイ</t>
    </rPh>
    <rPh sb="4" eb="5">
      <t>ゴ</t>
    </rPh>
    <rPh sb="7" eb="10">
      <t>タイショクキン</t>
    </rPh>
    <phoneticPr fontId="2"/>
  </si>
  <si>
    <t>再雇用者に
占める
組合の比率</t>
    <rPh sb="0" eb="4">
      <t>サイコヨウシャ</t>
    </rPh>
    <rPh sb="6" eb="7">
      <t>シ</t>
    </rPh>
    <rPh sb="10" eb="12">
      <t>クミアイ</t>
    </rPh>
    <rPh sb="13" eb="15">
      <t>ヒリツ</t>
    </rPh>
    <phoneticPr fontId="2"/>
  </si>
  <si>
    <t>仕事内容</t>
    <rPh sb="0" eb="2">
      <t>シゴト</t>
    </rPh>
    <rPh sb="2" eb="4">
      <t>ナイヨウ</t>
    </rPh>
    <phoneticPr fontId="2"/>
  </si>
  <si>
    <t>労働時間</t>
    <rPh sb="0" eb="2">
      <t>ロウドウ</t>
    </rPh>
    <rPh sb="2" eb="4">
      <t>ジカン</t>
    </rPh>
    <phoneticPr fontId="2"/>
  </si>
  <si>
    <t>月例賃金
（定年時比較）</t>
    <rPh sb="0" eb="2">
      <t>ゲツレイ</t>
    </rPh>
    <rPh sb="2" eb="4">
      <t>チンギン</t>
    </rPh>
    <rPh sb="6" eb="8">
      <t>テイネン</t>
    </rPh>
    <rPh sb="8" eb="9">
      <t>ジ</t>
    </rPh>
    <rPh sb="9" eb="11">
      <t>ヒカク</t>
    </rPh>
    <phoneticPr fontId="2"/>
  </si>
  <si>
    <t>一時金
（定年時比較）</t>
    <rPh sb="0" eb="3">
      <t>イチジキン</t>
    </rPh>
    <rPh sb="5" eb="7">
      <t>テイネン</t>
    </rPh>
    <rPh sb="7" eb="8">
      <t>ジ</t>
    </rPh>
    <rPh sb="8" eb="10">
      <t>ヒカク</t>
    </rPh>
    <phoneticPr fontId="2"/>
  </si>
  <si>
    <t>年間賃金
（定年時比較）</t>
    <rPh sb="0" eb="2">
      <t>ネンカン</t>
    </rPh>
    <rPh sb="2" eb="4">
      <t>チンギン</t>
    </rPh>
    <rPh sb="6" eb="8">
      <t>テイネン</t>
    </rPh>
    <rPh sb="8" eb="9">
      <t>ジ</t>
    </rPh>
    <rPh sb="9" eb="11">
      <t>ヒカク</t>
    </rPh>
    <phoneticPr fontId="2"/>
  </si>
  <si>
    <t>定期昇給
の扱い</t>
    <rPh sb="0" eb="2">
      <t>テイキ</t>
    </rPh>
    <rPh sb="2" eb="4">
      <t>ショウキュウ</t>
    </rPh>
    <rPh sb="6" eb="7">
      <t>アツカ</t>
    </rPh>
    <phoneticPr fontId="2"/>
  </si>
  <si>
    <t>ベースアップ
の扱い</t>
    <rPh sb="8" eb="9">
      <t>アツカ</t>
    </rPh>
    <phoneticPr fontId="2"/>
  </si>
  <si>
    <t>※2</t>
    <phoneticPr fontId="2"/>
  </si>
  <si>
    <t>※3</t>
    <phoneticPr fontId="2"/>
  </si>
  <si>
    <t>※4</t>
    <phoneticPr fontId="2"/>
  </si>
  <si>
    <t>※5</t>
    <phoneticPr fontId="2"/>
  </si>
  <si>
    <t>※6</t>
    <phoneticPr fontId="2"/>
  </si>
  <si>
    <t>定年年齢シート</t>
    <rPh sb="0" eb="2">
      <t>テイネン</t>
    </rPh>
    <rPh sb="2" eb="4">
      <t>ネンレイ</t>
    </rPh>
    <phoneticPr fontId="24"/>
  </si>
  <si>
    <t>企業
年金
制度</t>
    <rPh sb="0" eb="2">
      <t>キギョウ</t>
    </rPh>
    <rPh sb="3" eb="5">
      <t>ネンキン</t>
    </rPh>
    <rPh sb="6" eb="8">
      <t>セイド</t>
    </rPh>
    <phoneticPr fontId="2"/>
  </si>
  <si>
    <t>企業年金を一時金として受け取れる制度の有無</t>
    <rPh sb="0" eb="2">
      <t>キギョウ</t>
    </rPh>
    <rPh sb="2" eb="4">
      <t>ネンキン</t>
    </rPh>
    <rPh sb="5" eb="8">
      <t>イチジキン</t>
    </rPh>
    <rPh sb="11" eb="12">
      <t>ウ</t>
    </rPh>
    <rPh sb="13" eb="14">
      <t>ト</t>
    </rPh>
    <rPh sb="16" eb="18">
      <t>セイド</t>
    </rPh>
    <rPh sb="19" eb="21">
      <t>ウム</t>
    </rPh>
    <phoneticPr fontId="2"/>
  </si>
  <si>
    <t>退職
一時金
制度</t>
    <rPh sb="0" eb="2">
      <t>タイショク</t>
    </rPh>
    <rPh sb="3" eb="6">
      <t>イチジキン</t>
    </rPh>
    <rPh sb="7" eb="9">
      <t>セイド</t>
    </rPh>
    <phoneticPr fontId="2"/>
  </si>
  <si>
    <t>退職一時金
の算定方式</t>
    <rPh sb="0" eb="2">
      <t>タイショク</t>
    </rPh>
    <rPh sb="2" eb="5">
      <t>イチジキン</t>
    </rPh>
    <rPh sb="7" eb="9">
      <t>サンテイ</t>
    </rPh>
    <rPh sb="9" eb="11">
      <t>ホウシキ</t>
    </rPh>
    <phoneticPr fontId="2"/>
  </si>
  <si>
    <t>標準者の定年退職給付の水準</t>
    <rPh sb="0" eb="2">
      <t>ヒョウジュン</t>
    </rPh>
    <rPh sb="2" eb="3">
      <t>シャ</t>
    </rPh>
    <rPh sb="4" eb="6">
      <t>テイネン</t>
    </rPh>
    <rPh sb="6" eb="8">
      <t>タイショク</t>
    </rPh>
    <rPh sb="8" eb="10">
      <t>キュウフ</t>
    </rPh>
    <rPh sb="11" eb="13">
      <t>スイジュン</t>
    </rPh>
    <phoneticPr fontId="2"/>
  </si>
  <si>
    <t>生産労働者（技能職）</t>
    <rPh sb="0" eb="2">
      <t>セイサン</t>
    </rPh>
    <rPh sb="2" eb="5">
      <t>ロウドウシャ</t>
    </rPh>
    <rPh sb="6" eb="8">
      <t>ギノウ</t>
    </rPh>
    <rPh sb="8" eb="9">
      <t>ショク</t>
    </rPh>
    <phoneticPr fontId="2"/>
  </si>
  <si>
    <t>事務・技術労働者（職員）</t>
    <rPh sb="0" eb="2">
      <t>ジム</t>
    </rPh>
    <rPh sb="3" eb="5">
      <t>ギジュツ</t>
    </rPh>
    <rPh sb="5" eb="8">
      <t>ロウドウシャ</t>
    </rPh>
    <rPh sb="9" eb="11">
      <t>ショクイン</t>
    </rPh>
    <phoneticPr fontId="2"/>
  </si>
  <si>
    <t>高卒</t>
    <rPh sb="0" eb="2">
      <t>コウソツ</t>
    </rPh>
    <phoneticPr fontId="2"/>
  </si>
  <si>
    <t>退職金シート</t>
    <rPh sb="0" eb="3">
      <t>タイショクキン</t>
    </rPh>
    <phoneticPr fontId="24"/>
  </si>
  <si>
    <t>年間休日日数シート</t>
    <rPh sb="0" eb="2">
      <t>ネンカン</t>
    </rPh>
    <rPh sb="2" eb="4">
      <t>キュウジツ</t>
    </rPh>
    <rPh sb="4" eb="6">
      <t>ニッスウ</t>
    </rPh>
    <phoneticPr fontId="24"/>
  </si>
  <si>
    <t>年次有給休暇付与日数と取得日数</t>
    <rPh sb="0" eb="2">
      <t>ネンジ</t>
    </rPh>
    <rPh sb="2" eb="4">
      <t>ユウキュウ</t>
    </rPh>
    <rPh sb="4" eb="6">
      <t>キュウカ</t>
    </rPh>
    <rPh sb="6" eb="8">
      <t>フヨ</t>
    </rPh>
    <rPh sb="8" eb="10">
      <t>ニッスウ</t>
    </rPh>
    <rPh sb="11" eb="13">
      <t>シュトク</t>
    </rPh>
    <rPh sb="13" eb="15">
      <t>ニッスウ</t>
    </rPh>
    <phoneticPr fontId="2"/>
  </si>
  <si>
    <t>計画年休制度</t>
    <rPh sb="0" eb="2">
      <t>ケイカク</t>
    </rPh>
    <rPh sb="2" eb="4">
      <t>ネンキュウ</t>
    </rPh>
    <rPh sb="4" eb="6">
      <t>セイド</t>
    </rPh>
    <phoneticPr fontId="2"/>
  </si>
  <si>
    <t>時間単位
年休制度の
導入状況</t>
    <rPh sb="0" eb="2">
      <t>ジカン</t>
    </rPh>
    <rPh sb="2" eb="4">
      <t>タンイ</t>
    </rPh>
    <rPh sb="5" eb="7">
      <t>ネンキュウ</t>
    </rPh>
    <rPh sb="7" eb="9">
      <t>セイド</t>
    </rPh>
    <rPh sb="11" eb="13">
      <t>ドウニュウ</t>
    </rPh>
    <rPh sb="13" eb="15">
      <t>ジョウキョウ</t>
    </rPh>
    <phoneticPr fontId="2"/>
  </si>
  <si>
    <t>勤続６か月
の者の
付与日数</t>
    <rPh sb="0" eb="2">
      <t>キンゾク</t>
    </rPh>
    <rPh sb="4" eb="5">
      <t>ゲツ</t>
    </rPh>
    <rPh sb="7" eb="8">
      <t>モノ</t>
    </rPh>
    <rPh sb="10" eb="12">
      <t>フヨ</t>
    </rPh>
    <rPh sb="12" eb="14">
      <t>ニッスウ</t>
    </rPh>
    <phoneticPr fontId="2"/>
  </si>
  <si>
    <t>年休付与日数
２０日到達する
ための必要
勤続年数</t>
    <rPh sb="0" eb="2">
      <t>ネンキュウ</t>
    </rPh>
    <rPh sb="2" eb="4">
      <t>フヨ</t>
    </rPh>
    <rPh sb="4" eb="6">
      <t>ニッスウ</t>
    </rPh>
    <rPh sb="9" eb="10">
      <t>ニチ</t>
    </rPh>
    <rPh sb="10" eb="12">
      <t>トウタツ</t>
    </rPh>
    <rPh sb="18" eb="20">
      <t>ヒツヨウ</t>
    </rPh>
    <rPh sb="21" eb="23">
      <t>キンゾク</t>
    </rPh>
    <rPh sb="23" eb="25">
      <t>ネンスウ</t>
    </rPh>
    <phoneticPr fontId="2"/>
  </si>
  <si>
    <t>年間最高
付与日数
（繰越分を除く）</t>
    <rPh sb="0" eb="2">
      <t>ネンカン</t>
    </rPh>
    <rPh sb="2" eb="4">
      <t>サイコウ</t>
    </rPh>
    <rPh sb="5" eb="7">
      <t>フヨ</t>
    </rPh>
    <rPh sb="7" eb="9">
      <t>ニッスウ</t>
    </rPh>
    <phoneticPr fontId="2"/>
  </si>
  <si>
    <t>有無</t>
    <rPh sb="0" eb="2">
      <t>ウム</t>
    </rPh>
    <phoneticPr fontId="2"/>
  </si>
  <si>
    <t>日数</t>
    <rPh sb="0" eb="2">
      <t>ニッスウ</t>
    </rPh>
    <phoneticPr fontId="2"/>
  </si>
  <si>
    <t>常昼勤</t>
    <rPh sb="0" eb="1">
      <t>ジョウ</t>
    </rPh>
    <rPh sb="1" eb="2">
      <t>チュウ</t>
    </rPh>
    <rPh sb="2" eb="3">
      <t>ツトム</t>
    </rPh>
    <phoneticPr fontId="2"/>
  </si>
  <si>
    <t>交替勤</t>
    <rPh sb="0" eb="2">
      <t>コウタイ</t>
    </rPh>
    <rPh sb="2" eb="3">
      <t>ツトム</t>
    </rPh>
    <phoneticPr fontId="2"/>
  </si>
  <si>
    <t>年次有給休暇
付与日数
（繰越分を除く）
（組合員平均）</t>
    <rPh sb="0" eb="2">
      <t>ネンジ</t>
    </rPh>
    <rPh sb="2" eb="4">
      <t>ユウキュウ</t>
    </rPh>
    <rPh sb="4" eb="6">
      <t>キュウカ</t>
    </rPh>
    <rPh sb="7" eb="9">
      <t>フヨ</t>
    </rPh>
    <rPh sb="9" eb="11">
      <t>ニッスウ</t>
    </rPh>
    <rPh sb="13" eb="15">
      <t>クリコシ</t>
    </rPh>
    <rPh sb="15" eb="16">
      <t>ブン</t>
    </rPh>
    <rPh sb="17" eb="18">
      <t>ノゾ</t>
    </rPh>
    <rPh sb="22" eb="25">
      <t>クミアイイン</t>
    </rPh>
    <rPh sb="25" eb="27">
      <t>ヘイキン</t>
    </rPh>
    <phoneticPr fontId="2"/>
  </si>
  <si>
    <t>年次有給休暇
取得日数
（組合員平均）</t>
    <rPh sb="0" eb="2">
      <t>ネンジ</t>
    </rPh>
    <rPh sb="2" eb="4">
      <t>ユウキュウ</t>
    </rPh>
    <rPh sb="4" eb="6">
      <t>キュウカ</t>
    </rPh>
    <rPh sb="7" eb="9">
      <t>シュトク</t>
    </rPh>
    <rPh sb="9" eb="11">
      <t>ニッスウ</t>
    </rPh>
    <rPh sb="13" eb="16">
      <t>クミアイイン</t>
    </rPh>
    <rPh sb="16" eb="18">
      <t>ヘイキン</t>
    </rPh>
    <phoneticPr fontId="2"/>
  </si>
  <si>
    <t>所定労働時間シート</t>
    <rPh sb="0" eb="2">
      <t>ショテイ</t>
    </rPh>
    <rPh sb="2" eb="4">
      <t>ロウドウ</t>
    </rPh>
    <rPh sb="4" eb="6">
      <t>ジカン</t>
    </rPh>
    <phoneticPr fontId="24"/>
  </si>
  <si>
    <t>常昼勤の場合</t>
    <rPh sb="0" eb="1">
      <t>ジョウ</t>
    </rPh>
    <rPh sb="1" eb="2">
      <t>チュウ</t>
    </rPh>
    <rPh sb="2" eb="3">
      <t>キン</t>
    </rPh>
    <rPh sb="4" eb="6">
      <t>バアイ</t>
    </rPh>
    <phoneticPr fontId="2"/>
  </si>
  <si>
    <t>交替勤の場合</t>
    <rPh sb="0" eb="2">
      <t>コウタイ</t>
    </rPh>
    <rPh sb="2" eb="3">
      <t>キン</t>
    </rPh>
    <rPh sb="4" eb="6">
      <t>バアイ</t>
    </rPh>
    <phoneticPr fontId="2"/>
  </si>
  <si>
    <t>1日の所定
労働時間</t>
    <rPh sb="1" eb="2">
      <t>ニチ</t>
    </rPh>
    <rPh sb="3" eb="5">
      <t>ショテイ</t>
    </rPh>
    <rPh sb="6" eb="8">
      <t>ロウドウ</t>
    </rPh>
    <rPh sb="8" eb="10">
      <t>ジカン</t>
    </rPh>
    <phoneticPr fontId="2"/>
  </si>
  <si>
    <t>1週の所定
労働時間</t>
    <rPh sb="1" eb="2">
      <t>シュウ</t>
    </rPh>
    <rPh sb="3" eb="5">
      <t>ショテイ</t>
    </rPh>
    <rPh sb="6" eb="8">
      <t>ロウドウ</t>
    </rPh>
    <rPh sb="8" eb="10">
      <t>ジカン</t>
    </rPh>
    <phoneticPr fontId="2"/>
  </si>
  <si>
    <t>年間の所定
労働時間</t>
    <rPh sb="0" eb="2">
      <t>ネンカン</t>
    </rPh>
    <rPh sb="3" eb="5">
      <t>ショテイ</t>
    </rPh>
    <rPh sb="6" eb="8">
      <t>ロウドウ</t>
    </rPh>
    <rPh sb="8" eb="10">
      <t>ジカン</t>
    </rPh>
    <phoneticPr fontId="2"/>
  </si>
  <si>
    <t>年間総実
労働時間</t>
    <rPh sb="0" eb="1">
      <t>トシ</t>
    </rPh>
    <rPh sb="1" eb="2">
      <t>カン</t>
    </rPh>
    <rPh sb="2" eb="3">
      <t>ソウ</t>
    </rPh>
    <rPh sb="3" eb="4">
      <t>ジツ</t>
    </rPh>
    <rPh sb="5" eb="7">
      <t>ロウドウ</t>
    </rPh>
    <rPh sb="7" eb="9">
      <t>ジカン</t>
    </rPh>
    <phoneticPr fontId="2"/>
  </si>
  <si>
    <t>年次有給休暇
取得分</t>
    <rPh sb="0" eb="2">
      <t>ネンジ</t>
    </rPh>
    <rPh sb="2" eb="4">
      <t>ユウキュウ</t>
    </rPh>
    <rPh sb="4" eb="6">
      <t>キュウカ</t>
    </rPh>
    <rPh sb="7" eb="9">
      <t>シュトク</t>
    </rPh>
    <rPh sb="9" eb="10">
      <t>ブン</t>
    </rPh>
    <phoneticPr fontId="2"/>
  </si>
  <si>
    <t>一時帰休による
減少労働時間</t>
    <rPh sb="0" eb="2">
      <t>イチジ</t>
    </rPh>
    <rPh sb="2" eb="4">
      <t>キキュウ</t>
    </rPh>
    <rPh sb="8" eb="10">
      <t>ゲンショウ</t>
    </rPh>
    <rPh sb="10" eb="12">
      <t>ロウドウ</t>
    </rPh>
    <rPh sb="12" eb="14">
      <t>ジカン</t>
    </rPh>
    <phoneticPr fontId="2"/>
  </si>
  <si>
    <t>時割シート</t>
    <rPh sb="0" eb="1">
      <t>トキ</t>
    </rPh>
    <rPh sb="1" eb="2">
      <t>ワリ</t>
    </rPh>
    <phoneticPr fontId="24"/>
  </si>
  <si>
    <t>年間総実労働時間シート</t>
    <rPh sb="0" eb="2">
      <t>ネンカン</t>
    </rPh>
    <rPh sb="2" eb="3">
      <t>ソウ</t>
    </rPh>
    <rPh sb="3" eb="4">
      <t>ジツ</t>
    </rPh>
    <rPh sb="4" eb="6">
      <t>ロウドウ</t>
    </rPh>
    <rPh sb="6" eb="8">
      <t>ジカン</t>
    </rPh>
    <phoneticPr fontId="24"/>
  </si>
  <si>
    <t>時間外労働の場合</t>
    <rPh sb="0" eb="3">
      <t>ジカンガイ</t>
    </rPh>
    <rPh sb="3" eb="5">
      <t>ロウドウ</t>
    </rPh>
    <rPh sb="6" eb="8">
      <t>バアイ</t>
    </rPh>
    <phoneticPr fontId="2"/>
  </si>
  <si>
    <t>休日労働の場合
（深夜に及ばない場合）</t>
    <rPh sb="0" eb="2">
      <t>キュウジツ</t>
    </rPh>
    <rPh sb="2" eb="4">
      <t>ロウドウ</t>
    </rPh>
    <rPh sb="5" eb="7">
      <t>バアイ</t>
    </rPh>
    <rPh sb="9" eb="11">
      <t>シンヤ</t>
    </rPh>
    <rPh sb="12" eb="13">
      <t>オヨ</t>
    </rPh>
    <rPh sb="16" eb="18">
      <t>バアイ</t>
    </rPh>
    <phoneticPr fontId="2"/>
  </si>
  <si>
    <t>交替勤務者の場合</t>
    <rPh sb="0" eb="2">
      <t>コウタイ</t>
    </rPh>
    <rPh sb="2" eb="5">
      <t>キンムシャ</t>
    </rPh>
    <rPh sb="6" eb="8">
      <t>バアイ</t>
    </rPh>
    <phoneticPr fontId="2"/>
  </si>
  <si>
    <t>36（時間外）協定（常昼勤の場合）</t>
    <rPh sb="3" eb="5">
      <t>ジカン</t>
    </rPh>
    <rPh sb="5" eb="6">
      <t>ガイ</t>
    </rPh>
    <rPh sb="7" eb="9">
      <t>キョウテイ</t>
    </rPh>
    <rPh sb="10" eb="11">
      <t>ジョウ</t>
    </rPh>
    <rPh sb="11" eb="12">
      <t>チュウ</t>
    </rPh>
    <rPh sb="12" eb="13">
      <t>キン</t>
    </rPh>
    <rPh sb="14" eb="16">
      <t>バアイ</t>
    </rPh>
    <phoneticPr fontId="2"/>
  </si>
  <si>
    <t>深夜分のみ
（22時～5時）</t>
    <rPh sb="0" eb="2">
      <t>シンヤ</t>
    </rPh>
    <rPh sb="2" eb="3">
      <t>ブン</t>
    </rPh>
    <rPh sb="9" eb="10">
      <t>ジ</t>
    </rPh>
    <rPh sb="12" eb="13">
      <t>ジ</t>
    </rPh>
    <phoneticPr fontId="2"/>
  </si>
  <si>
    <t>60時間の算定に法定休日分は</t>
    <rPh sb="2" eb="4">
      <t>ジカン</t>
    </rPh>
    <rPh sb="5" eb="7">
      <t>サンテイ</t>
    </rPh>
    <rPh sb="8" eb="10">
      <t>ホウテイ</t>
    </rPh>
    <rPh sb="10" eb="12">
      <t>キュウジツ</t>
    </rPh>
    <rPh sb="12" eb="13">
      <t>ブン</t>
    </rPh>
    <phoneticPr fontId="2"/>
  </si>
  <si>
    <t>法定休日
の割増率</t>
    <rPh sb="0" eb="2">
      <t>ホウテイ</t>
    </rPh>
    <rPh sb="2" eb="4">
      <t>キュウジツ</t>
    </rPh>
    <rPh sb="6" eb="8">
      <t>ワリマシ</t>
    </rPh>
    <rPh sb="8" eb="9">
      <t>リツ</t>
    </rPh>
    <phoneticPr fontId="2"/>
  </si>
  <si>
    <t>社内規定上
の割増率</t>
    <rPh sb="0" eb="2">
      <t>シャナイ</t>
    </rPh>
    <rPh sb="2" eb="4">
      <t>キテイ</t>
    </rPh>
    <rPh sb="4" eb="5">
      <t>ジョウ</t>
    </rPh>
    <rPh sb="7" eb="9">
      <t>ワリマシ</t>
    </rPh>
    <rPh sb="9" eb="10">
      <t>リツ</t>
    </rPh>
    <phoneticPr fontId="2"/>
  </si>
  <si>
    <t>所定内労働が
深夜に及んだ
割増率</t>
    <rPh sb="0" eb="3">
      <t>ショテイナイ</t>
    </rPh>
    <rPh sb="3" eb="5">
      <t>ロウドウ</t>
    </rPh>
    <rPh sb="7" eb="9">
      <t>シンヤ</t>
    </rPh>
    <rPh sb="10" eb="11">
      <t>オヨ</t>
    </rPh>
    <rPh sb="14" eb="16">
      <t>ワリマシ</t>
    </rPh>
    <rPh sb="16" eb="17">
      <t>リツ</t>
    </rPh>
    <phoneticPr fontId="2"/>
  </si>
  <si>
    <t>1日</t>
    <rPh sb="1" eb="2">
      <t>ニチ</t>
    </rPh>
    <phoneticPr fontId="2"/>
  </si>
  <si>
    <t>1週</t>
    <rPh sb="1" eb="2">
      <t>シュウ</t>
    </rPh>
    <phoneticPr fontId="2"/>
  </si>
  <si>
    <t>1ヶ月</t>
    <rPh sb="2" eb="3">
      <t>ゲツ</t>
    </rPh>
    <phoneticPr fontId="2"/>
  </si>
  <si>
    <t>1年</t>
    <rPh sb="1" eb="2">
      <t>ネン</t>
    </rPh>
    <phoneticPr fontId="2"/>
  </si>
  <si>
    <t>％</t>
    <phoneticPr fontId="2"/>
  </si>
  <si>
    <t>【（　　）時間以上】　％</t>
    <rPh sb="5" eb="7">
      <t>ジカン</t>
    </rPh>
    <rPh sb="7" eb="9">
      <t>イジョウ</t>
    </rPh>
    <phoneticPr fontId="2"/>
  </si>
  <si>
    <t>変形労働時間制シート</t>
    <rPh sb="0" eb="2">
      <t>ヘンケイ</t>
    </rPh>
    <rPh sb="2" eb="4">
      <t>ロウドウ</t>
    </rPh>
    <rPh sb="4" eb="6">
      <t>ジカン</t>
    </rPh>
    <rPh sb="6" eb="7">
      <t>セイ</t>
    </rPh>
    <phoneticPr fontId="24"/>
  </si>
  <si>
    <t>変形労働時間制</t>
    <rPh sb="0" eb="2">
      <t>ヘンケイ</t>
    </rPh>
    <rPh sb="2" eb="4">
      <t>ロウドウ</t>
    </rPh>
    <rPh sb="4" eb="6">
      <t>ジカン</t>
    </rPh>
    <rPh sb="6" eb="7">
      <t>セイ</t>
    </rPh>
    <phoneticPr fontId="2"/>
  </si>
  <si>
    <t>1週間
単　位</t>
    <rPh sb="1" eb="3">
      <t>シュウカン</t>
    </rPh>
    <rPh sb="4" eb="5">
      <t>タン</t>
    </rPh>
    <rPh sb="6" eb="7">
      <t>クライ</t>
    </rPh>
    <phoneticPr fontId="2"/>
  </si>
  <si>
    <t>1ヶ月
単　位</t>
    <rPh sb="2" eb="3">
      <t>ゲツ</t>
    </rPh>
    <rPh sb="4" eb="5">
      <t>タン</t>
    </rPh>
    <rPh sb="6" eb="7">
      <t>クライ</t>
    </rPh>
    <phoneticPr fontId="2"/>
  </si>
  <si>
    <t>1年
単位</t>
    <rPh sb="1" eb="2">
      <t>ネン</t>
    </rPh>
    <rPh sb="3" eb="5">
      <t>タンイ</t>
    </rPh>
    <phoneticPr fontId="2"/>
  </si>
  <si>
    <t>フレックス
タイム制</t>
    <rPh sb="9" eb="10">
      <t>セイ</t>
    </rPh>
    <phoneticPr fontId="2"/>
  </si>
  <si>
    <t>※</t>
    <phoneticPr fontId="2"/>
  </si>
  <si>
    <t>各種休暇制度シート</t>
    <rPh sb="0" eb="2">
      <t>カクシュ</t>
    </rPh>
    <rPh sb="2" eb="4">
      <t>キュウカ</t>
    </rPh>
    <rPh sb="4" eb="6">
      <t>セイド</t>
    </rPh>
    <phoneticPr fontId="24"/>
  </si>
  <si>
    <t>積立年次有給
休暇制度</t>
    <rPh sb="0" eb="2">
      <t>ツミタテ</t>
    </rPh>
    <rPh sb="2" eb="4">
      <t>ネンジ</t>
    </rPh>
    <rPh sb="4" eb="6">
      <t>ユウキュウ</t>
    </rPh>
    <rPh sb="7" eb="9">
      <t>キュウカ</t>
    </rPh>
    <rPh sb="9" eb="11">
      <t>セイド</t>
    </rPh>
    <phoneticPr fontId="2"/>
  </si>
  <si>
    <t>リフレッシュ
休暇制度</t>
    <rPh sb="7" eb="9">
      <t>キュウカ</t>
    </rPh>
    <rPh sb="9" eb="11">
      <t>セイド</t>
    </rPh>
    <phoneticPr fontId="2"/>
  </si>
  <si>
    <t>有給教育訓練
休暇制度</t>
    <rPh sb="0" eb="2">
      <t>ユウキュウ</t>
    </rPh>
    <rPh sb="2" eb="4">
      <t>キョウイク</t>
    </rPh>
    <rPh sb="4" eb="6">
      <t>クンレン</t>
    </rPh>
    <rPh sb="7" eb="9">
      <t>キュウカ</t>
    </rPh>
    <rPh sb="9" eb="11">
      <t>セイド</t>
    </rPh>
    <phoneticPr fontId="2"/>
  </si>
  <si>
    <t>有給病気
休暇制度</t>
    <rPh sb="0" eb="2">
      <t>ユウキュウ</t>
    </rPh>
    <rPh sb="2" eb="4">
      <t>ビョウキ</t>
    </rPh>
    <rPh sb="5" eb="7">
      <t>キュウカ</t>
    </rPh>
    <rPh sb="7" eb="9">
      <t>セイド</t>
    </rPh>
    <phoneticPr fontId="2"/>
  </si>
  <si>
    <t>ボランティア
休暇制度</t>
    <rPh sb="7" eb="9">
      <t>キュウカ</t>
    </rPh>
    <rPh sb="9" eb="11">
      <t>セイド</t>
    </rPh>
    <phoneticPr fontId="2"/>
  </si>
  <si>
    <t>アニバーサリー
休暇制度</t>
    <rPh sb="8" eb="10">
      <t>キュウカ</t>
    </rPh>
    <rPh sb="10" eb="12">
      <t>セイド</t>
    </rPh>
    <phoneticPr fontId="2"/>
  </si>
  <si>
    <t>配偶者の出産
休暇制度</t>
    <rPh sb="0" eb="3">
      <t>ハイグウシャ</t>
    </rPh>
    <rPh sb="4" eb="6">
      <t>シュッサン</t>
    </rPh>
    <rPh sb="7" eb="9">
      <t>キュウカ</t>
    </rPh>
    <rPh sb="9" eb="11">
      <t>セイド</t>
    </rPh>
    <phoneticPr fontId="2"/>
  </si>
  <si>
    <t>代替休暇制度</t>
    <rPh sb="0" eb="1">
      <t>ダイ</t>
    </rPh>
    <rPh sb="1" eb="2">
      <t>カ</t>
    </rPh>
    <rPh sb="2" eb="4">
      <t>キュウカ</t>
    </rPh>
    <rPh sb="4" eb="6">
      <t>セイド</t>
    </rPh>
    <phoneticPr fontId="2"/>
  </si>
  <si>
    <t>その他の
有給休暇制度</t>
    <rPh sb="2" eb="3">
      <t>タ</t>
    </rPh>
    <rPh sb="5" eb="7">
      <t>ユウキュウ</t>
    </rPh>
    <rPh sb="7" eb="9">
      <t>キュウカ</t>
    </rPh>
    <rPh sb="9" eb="11">
      <t>セイド</t>
    </rPh>
    <phoneticPr fontId="2"/>
  </si>
  <si>
    <t>ありまたは検討中の場合の内容</t>
    <rPh sb="5" eb="8">
      <t>ケントウチュウ</t>
    </rPh>
    <rPh sb="9" eb="11">
      <t>バアイ</t>
    </rPh>
    <rPh sb="12" eb="14">
      <t>ナイヨウ</t>
    </rPh>
    <phoneticPr fontId="2"/>
  </si>
  <si>
    <t>※１</t>
    <phoneticPr fontId="2"/>
  </si>
  <si>
    <t>※２</t>
    <phoneticPr fontId="2"/>
  </si>
  <si>
    <t>子の看護休暇制度</t>
    <rPh sb="0" eb="1">
      <t>コ</t>
    </rPh>
    <rPh sb="2" eb="4">
      <t>カンゴ</t>
    </rPh>
    <rPh sb="4" eb="6">
      <t>キュウカ</t>
    </rPh>
    <rPh sb="6" eb="8">
      <t>セイド</t>
    </rPh>
    <phoneticPr fontId="2"/>
  </si>
  <si>
    <t>育児休業制度</t>
    <phoneticPr fontId="2"/>
  </si>
  <si>
    <t>短時間勤務制度</t>
    <rPh sb="0" eb="3">
      <t>タンジカン</t>
    </rPh>
    <rPh sb="3" eb="5">
      <t>キンム</t>
    </rPh>
    <rPh sb="5" eb="7">
      <t>セイド</t>
    </rPh>
    <phoneticPr fontId="2"/>
  </si>
  <si>
    <t>所定外労働をさせない制度</t>
    <rPh sb="0" eb="2">
      <t>ショテイ</t>
    </rPh>
    <rPh sb="2" eb="3">
      <t>ガイ</t>
    </rPh>
    <rPh sb="3" eb="5">
      <t>ロウドウ</t>
    </rPh>
    <rPh sb="10" eb="12">
      <t>セイド</t>
    </rPh>
    <phoneticPr fontId="2"/>
  </si>
  <si>
    <t>時間外労働の制限</t>
    <rPh sb="0" eb="2">
      <t>ジカン</t>
    </rPh>
    <rPh sb="2" eb="3">
      <t>ガイ</t>
    </rPh>
    <rPh sb="3" eb="5">
      <t>ロウドウ</t>
    </rPh>
    <rPh sb="6" eb="8">
      <t>セイゲン</t>
    </rPh>
    <phoneticPr fontId="2"/>
  </si>
  <si>
    <t>深夜業の制限</t>
    <rPh sb="0" eb="3">
      <t>シンヤギョウ</t>
    </rPh>
    <rPh sb="4" eb="6">
      <t>セイゲン</t>
    </rPh>
    <phoneticPr fontId="2"/>
  </si>
  <si>
    <t>始業・終業時刻の
繰上げ・繰り下げ</t>
    <rPh sb="0" eb="2">
      <t>シギョウ</t>
    </rPh>
    <rPh sb="3" eb="5">
      <t>シュウギョウ</t>
    </rPh>
    <rPh sb="5" eb="7">
      <t>ジコク</t>
    </rPh>
    <rPh sb="9" eb="11">
      <t>クリア</t>
    </rPh>
    <rPh sb="13" eb="14">
      <t>ク</t>
    </rPh>
    <rPh sb="15" eb="16">
      <t>サ</t>
    </rPh>
    <phoneticPr fontId="2"/>
  </si>
  <si>
    <t>企業内
託児施設の
設置等</t>
    <rPh sb="0" eb="3">
      <t>キギョウナイ</t>
    </rPh>
    <rPh sb="4" eb="6">
      <t>タクジ</t>
    </rPh>
    <rPh sb="6" eb="8">
      <t>シセツ</t>
    </rPh>
    <rPh sb="10" eb="13">
      <t>セッチトウ</t>
    </rPh>
    <phoneticPr fontId="2"/>
  </si>
  <si>
    <t>日数</t>
    <rPh sb="0" eb="2">
      <t>ニッスウ</t>
    </rPh>
    <phoneticPr fontId="2"/>
  </si>
  <si>
    <t>賃金保障</t>
    <rPh sb="0" eb="2">
      <t>チンギン</t>
    </rPh>
    <rPh sb="2" eb="4">
      <t>ホショウ</t>
    </rPh>
    <phoneticPr fontId="2"/>
  </si>
  <si>
    <t>制度の有無</t>
    <rPh sb="0" eb="2">
      <t>セイド</t>
    </rPh>
    <rPh sb="3" eb="5">
      <t>ウム</t>
    </rPh>
    <phoneticPr fontId="2"/>
  </si>
  <si>
    <t>対象1人</t>
    <rPh sb="0" eb="2">
      <t>タイショウ</t>
    </rPh>
    <rPh sb="3" eb="4">
      <t>ヒト</t>
    </rPh>
    <phoneticPr fontId="2"/>
  </si>
  <si>
    <t>対象2人以上</t>
    <rPh sb="0" eb="2">
      <t>タイショウ</t>
    </rPh>
    <rPh sb="3" eb="4">
      <t>ヒト</t>
    </rPh>
    <rPh sb="4" eb="6">
      <t>イジョウ</t>
    </rPh>
    <phoneticPr fontId="2"/>
  </si>
  <si>
    <t>※３</t>
    <phoneticPr fontId="2"/>
  </si>
  <si>
    <t>※４</t>
    <phoneticPr fontId="2"/>
  </si>
  <si>
    <t>育児のための短時間勤務制度シート</t>
    <rPh sb="0" eb="2">
      <t>イクジ</t>
    </rPh>
    <rPh sb="6" eb="9">
      <t>タンジカン</t>
    </rPh>
    <rPh sb="9" eb="11">
      <t>キンム</t>
    </rPh>
    <rPh sb="11" eb="13">
      <t>セイド</t>
    </rPh>
    <phoneticPr fontId="24"/>
  </si>
  <si>
    <t>育児休業利用者数シート</t>
    <rPh sb="0" eb="2">
      <t>イクジ</t>
    </rPh>
    <rPh sb="2" eb="4">
      <t>キュウギョウ</t>
    </rPh>
    <rPh sb="4" eb="6">
      <t>リヨウ</t>
    </rPh>
    <rPh sb="6" eb="7">
      <t>シャ</t>
    </rPh>
    <rPh sb="7" eb="8">
      <t>スウ</t>
    </rPh>
    <phoneticPr fontId="24"/>
  </si>
  <si>
    <t>利用者数</t>
    <rPh sb="0" eb="2">
      <t>リヨウ</t>
    </rPh>
    <rPh sb="2" eb="3">
      <t>シャ</t>
    </rPh>
    <rPh sb="3" eb="4">
      <t>スウ</t>
    </rPh>
    <phoneticPr fontId="2"/>
  </si>
  <si>
    <t>名</t>
    <rPh sb="0" eb="1">
      <t>メイ</t>
    </rPh>
    <phoneticPr fontId="2"/>
  </si>
  <si>
    <t>企業サービス
費用の助成</t>
    <rPh sb="0" eb="2">
      <t>キギョウ</t>
    </rPh>
    <rPh sb="7" eb="9">
      <t>ヒヨウ</t>
    </rPh>
    <rPh sb="10" eb="12">
      <t>ジョセイ</t>
    </rPh>
    <phoneticPr fontId="2"/>
  </si>
  <si>
    <t>PT組織化と労働条件シート</t>
    <rPh sb="2" eb="5">
      <t>ソシキカ</t>
    </rPh>
    <rPh sb="6" eb="8">
      <t>ロウドウ</t>
    </rPh>
    <rPh sb="8" eb="10">
      <t>ジョウケン</t>
    </rPh>
    <phoneticPr fontId="24"/>
  </si>
  <si>
    <t>企業内非正規労働者の組織化状況</t>
    <rPh sb="0" eb="3">
      <t>キギョウナイ</t>
    </rPh>
    <rPh sb="3" eb="4">
      <t>ヒ</t>
    </rPh>
    <rPh sb="4" eb="6">
      <t>セイキ</t>
    </rPh>
    <rPh sb="6" eb="9">
      <t>ロウドウシャ</t>
    </rPh>
    <rPh sb="10" eb="13">
      <t>ソシキカ</t>
    </rPh>
    <rPh sb="13" eb="15">
      <t>ジョウキョウ</t>
    </rPh>
    <phoneticPr fontId="2"/>
  </si>
  <si>
    <t>非正規労働者の労働条件</t>
    <rPh sb="0" eb="1">
      <t>ヒ</t>
    </rPh>
    <rPh sb="1" eb="3">
      <t>セイキ</t>
    </rPh>
    <rPh sb="3" eb="6">
      <t>ロウドウシャ</t>
    </rPh>
    <rPh sb="7" eb="9">
      <t>ロウドウ</t>
    </rPh>
    <rPh sb="9" eb="11">
      <t>ジョウケン</t>
    </rPh>
    <phoneticPr fontId="2"/>
  </si>
  <si>
    <t>再雇用制度の導入</t>
    <rPh sb="0" eb="3">
      <t>サイコヨウ</t>
    </rPh>
    <rPh sb="3" eb="5">
      <t>セイド</t>
    </rPh>
    <rPh sb="6" eb="8">
      <t>ドウニュウ</t>
    </rPh>
    <phoneticPr fontId="2"/>
  </si>
  <si>
    <t>慶弔休暇</t>
    <rPh sb="0" eb="2">
      <t>ケイチョウ</t>
    </rPh>
    <rPh sb="2" eb="4">
      <t>キュウカ</t>
    </rPh>
    <phoneticPr fontId="2"/>
  </si>
  <si>
    <t>公職休暇</t>
    <rPh sb="0" eb="2">
      <t>コウショク</t>
    </rPh>
    <rPh sb="2" eb="4">
      <t>キュウカ</t>
    </rPh>
    <phoneticPr fontId="2"/>
  </si>
  <si>
    <t>職場内</t>
    <rPh sb="0" eb="2">
      <t>ショクバ</t>
    </rPh>
    <rPh sb="2" eb="3">
      <t>ナイ</t>
    </rPh>
    <phoneticPr fontId="2"/>
  </si>
  <si>
    <t>雇用形態</t>
    <rPh sb="0" eb="2">
      <t>コヨウ</t>
    </rPh>
    <rPh sb="2" eb="4">
      <t>ケイタイ</t>
    </rPh>
    <phoneticPr fontId="2"/>
  </si>
  <si>
    <t>組織化</t>
    <rPh sb="0" eb="3">
      <t>ソシキカ</t>
    </rPh>
    <phoneticPr fontId="2"/>
  </si>
  <si>
    <t>組合員</t>
    <rPh sb="0" eb="2">
      <t>クミアイ</t>
    </rPh>
    <rPh sb="2" eb="3">
      <t>イン</t>
    </rPh>
    <phoneticPr fontId="2"/>
  </si>
  <si>
    <t>非組合員</t>
    <rPh sb="0" eb="1">
      <t>ヒ</t>
    </rPh>
    <rPh sb="1" eb="4">
      <t>クミアイイン</t>
    </rPh>
    <phoneticPr fontId="2"/>
  </si>
  <si>
    <t>PT初任賃金シート</t>
    <rPh sb="2" eb="4">
      <t>ショニン</t>
    </rPh>
    <rPh sb="4" eb="6">
      <t>チンギン</t>
    </rPh>
    <phoneticPr fontId="24"/>
  </si>
  <si>
    <t>初任（採用）
時間給</t>
    <rPh sb="0" eb="2">
      <t>ショニン</t>
    </rPh>
    <rPh sb="3" eb="5">
      <t>サイヨウ</t>
    </rPh>
    <rPh sb="7" eb="10">
      <t>ジカンキュウ</t>
    </rPh>
    <phoneticPr fontId="2"/>
  </si>
  <si>
    <t>時間給</t>
    <rPh sb="0" eb="3">
      <t>ジカンキュウ</t>
    </rPh>
    <phoneticPr fontId="2"/>
  </si>
  <si>
    <t>※</t>
    <phoneticPr fontId="2"/>
  </si>
  <si>
    <t>一時金時割算定基礎シート</t>
    <rPh sb="0" eb="3">
      <t>イチジキン</t>
    </rPh>
    <rPh sb="3" eb="4">
      <t>ジ</t>
    </rPh>
    <rPh sb="4" eb="5">
      <t>ワリ</t>
    </rPh>
    <rPh sb="5" eb="7">
      <t>サンテイ</t>
    </rPh>
    <rPh sb="7" eb="9">
      <t>キソ</t>
    </rPh>
    <phoneticPr fontId="24"/>
  </si>
  <si>
    <t>一時金時割算定基礎シート(2)</t>
    <rPh sb="3" eb="4">
      <t>ジ</t>
    </rPh>
    <rPh sb="4" eb="5">
      <t>ワリ</t>
    </rPh>
    <phoneticPr fontId="24"/>
  </si>
  <si>
    <t>３．組織化していない</t>
    <rPh sb="2" eb="5">
      <t>ソシキカ</t>
    </rPh>
    <phoneticPr fontId="2"/>
  </si>
  <si>
    <t>業績連動</t>
    <rPh sb="0" eb="4">
      <t>ギョウセキレンドウ</t>
    </rPh>
    <phoneticPr fontId="2"/>
  </si>
  <si>
    <t>　とします。</t>
    <phoneticPr fontId="2"/>
  </si>
  <si>
    <t>）</t>
    <phoneticPr fontId="2"/>
  </si>
  <si>
    <t>－</t>
    <phoneticPr fontId="2"/>
  </si>
  <si>
    <t>　してください。</t>
    <phoneticPr fontId="2"/>
  </si>
  <si>
    <t>１．あり</t>
    <phoneticPr fontId="2"/>
  </si>
  <si>
    <t>２．なし</t>
    <phoneticPr fontId="2"/>
  </si>
  <si>
    <t>４．なし</t>
    <phoneticPr fontId="2"/>
  </si>
  <si>
    <t>＝</t>
    <phoneticPr fontId="2"/>
  </si>
  <si>
    <t>＋</t>
    <phoneticPr fontId="2"/>
  </si>
  <si>
    <t>０～（</t>
    <phoneticPr fontId="2"/>
  </si>
  <si>
    <t>％</t>
    <phoneticPr fontId="2"/>
  </si>
  <si>
    <t>（</t>
    <phoneticPr fontId="2"/>
  </si>
  <si>
    <t>（４）交替勤務者の場合</t>
    <rPh sb="3" eb="5">
      <t>コウタイ</t>
    </rPh>
    <rPh sb="5" eb="8">
      <t>キンムシャ</t>
    </rPh>
    <rPh sb="9" eb="11">
      <t>バアイ</t>
    </rPh>
    <phoneticPr fontId="2"/>
  </si>
  <si>
    <t>（１）</t>
    <phoneticPr fontId="2"/>
  </si>
  <si>
    <t>１．いる</t>
    <phoneticPr fontId="2"/>
  </si>
  <si>
    <t>２．いない</t>
    <phoneticPr fontId="2"/>
  </si>
  <si>
    <t>１．あり</t>
    <phoneticPr fontId="2"/>
  </si>
  <si>
    <t>３．なし</t>
    <phoneticPr fontId="2"/>
  </si>
  <si>
    <t>２．正社員と違う</t>
    <phoneticPr fontId="2"/>
  </si>
  <si>
    <t>か月</t>
    <rPh sb="1" eb="2">
      <t>ゲツ</t>
    </rPh>
    <phoneticPr fontId="2"/>
  </si>
  <si>
    <t>０～（　　）時間以上</t>
    <rPh sb="6" eb="8">
      <t>ジカン</t>
    </rPh>
    <rPh sb="8" eb="10">
      <t>イジョウ</t>
    </rPh>
    <phoneticPr fontId="2"/>
  </si>
  <si>
    <t>2018賃上げ後
平均支給実績</t>
    <rPh sb="4" eb="6">
      <t>チンア</t>
    </rPh>
    <rPh sb="7" eb="8">
      <t>ゴ</t>
    </rPh>
    <rPh sb="9" eb="11">
      <t>ヘイキン</t>
    </rPh>
    <rPh sb="11" eb="13">
      <t>シキュウ</t>
    </rPh>
    <rPh sb="13" eb="15">
      <t>ジッセキ</t>
    </rPh>
    <phoneticPr fontId="2"/>
  </si>
  <si>
    <t>2018
賃上げ額</t>
    <rPh sb="5" eb="7">
      <t>チンア</t>
    </rPh>
    <rPh sb="8" eb="9">
      <t>ガク</t>
    </rPh>
    <phoneticPr fontId="2"/>
  </si>
  <si>
    <t>←必要？</t>
    <rPh sb="1" eb="3">
      <t>ヒツヨウ</t>
    </rPh>
    <phoneticPr fontId="2"/>
  </si>
  <si>
    <t>従業員数</t>
    <rPh sb="0" eb="3">
      <t>ジュウギョウイン</t>
    </rPh>
    <rPh sb="3" eb="4">
      <t>スウ</t>
    </rPh>
    <phoneticPr fontId="2"/>
  </si>
  <si>
    <t>※＜介護休業＞ 法定：雇用された期間が１年以上の労働者。</t>
    <rPh sb="2" eb="4">
      <t>カイゴ</t>
    </rPh>
    <rPh sb="4" eb="6">
      <t>キュウギョウ</t>
    </rPh>
    <rPh sb="8" eb="10">
      <t>ホウテイ</t>
    </rPh>
    <rPh sb="11" eb="13">
      <t>コヨウ</t>
    </rPh>
    <rPh sb="16" eb="18">
      <t>キカン</t>
    </rPh>
    <rPh sb="20" eb="23">
      <t>ネンイジョウ</t>
    </rPh>
    <rPh sb="24" eb="27">
      <t>ロウドウシャ</t>
    </rPh>
    <phoneticPr fontId="2"/>
  </si>
  <si>
    <t>雇用率</t>
    <rPh sb="0" eb="2">
      <t>コヨウ</t>
    </rPh>
    <rPh sb="2" eb="3">
      <t>リツ</t>
    </rPh>
    <phoneticPr fontId="2"/>
  </si>
  <si>
    <t>　民間企業（従業員45.5人以上）において2.2％、国・地方公共団体において2.5％となりました。</t>
    <rPh sb="1" eb="5">
      <t>ミンカンキギョウ</t>
    </rPh>
    <rPh sb="6" eb="9">
      <t>ジュウギョウイン</t>
    </rPh>
    <rPh sb="13" eb="14">
      <t>ニン</t>
    </rPh>
    <rPh sb="14" eb="16">
      <t>イジョウ</t>
    </rPh>
    <rPh sb="26" eb="27">
      <t>クニ</t>
    </rPh>
    <rPh sb="28" eb="34">
      <t>チホウコウキョウダンタイ</t>
    </rPh>
    <phoneticPr fontId="2"/>
  </si>
  <si>
    <t>＜高卒＞</t>
    <rPh sb="1" eb="3">
      <t>コウソツ</t>
    </rPh>
    <phoneticPr fontId="2"/>
  </si>
  <si>
    <t>　賃金に反映させないでください。</t>
    <rPh sb="1" eb="3">
      <t>チンギン</t>
    </rPh>
    <rPh sb="4" eb="6">
      <t>ハンエイ</t>
    </rPh>
    <phoneticPr fontId="2"/>
  </si>
  <si>
    <t>　　　　　　② 保育所に入所できない等、１歳を超えても休業が特に必要と認められる場合</t>
    <rPh sb="8" eb="11">
      <t>ホイクジョ</t>
    </rPh>
    <rPh sb="12" eb="14">
      <t>ニュウショ</t>
    </rPh>
    <rPh sb="18" eb="19">
      <t>トウ</t>
    </rPh>
    <rPh sb="21" eb="22">
      <t>サイ</t>
    </rPh>
    <rPh sb="23" eb="24">
      <t>コ</t>
    </rPh>
    <rPh sb="27" eb="29">
      <t>キュウギョウ</t>
    </rPh>
    <rPh sb="30" eb="31">
      <t>トク</t>
    </rPh>
    <rPh sb="32" eb="34">
      <t>ヒツヨウ</t>
    </rPh>
    <rPh sb="35" eb="36">
      <t>ミト</t>
    </rPh>
    <rPh sb="40" eb="42">
      <t>バアイ</t>
    </rPh>
    <phoneticPr fontId="2"/>
  </si>
  <si>
    <t>　　　　　　② 保育所に入所できない等、１歳６ケ月を超えても休業が特に必要と認められる場合</t>
    <rPh sb="8" eb="11">
      <t>ホイクジョ</t>
    </rPh>
    <rPh sb="12" eb="14">
      <t>ニュウショ</t>
    </rPh>
    <rPh sb="18" eb="19">
      <t>トウ</t>
    </rPh>
    <rPh sb="21" eb="22">
      <t>サイ</t>
    </rPh>
    <rPh sb="26" eb="27">
      <t>コ</t>
    </rPh>
    <rPh sb="30" eb="32">
      <t>キュウギョウ</t>
    </rPh>
    <rPh sb="33" eb="34">
      <t>トク</t>
    </rPh>
    <rPh sb="35" eb="37">
      <t>ヒツヨウ</t>
    </rPh>
    <rPh sb="38" eb="39">
      <t>ミト</t>
    </rPh>
    <rPh sb="43" eb="45">
      <t>バアイ</t>
    </rPh>
    <phoneticPr fontId="2"/>
  </si>
  <si>
    <t>２．時間単位年休はない</t>
    <rPh sb="2" eb="4">
      <t>ジカン</t>
    </rPh>
    <rPh sb="4" eb="6">
      <t>タンイ</t>
    </rPh>
    <rPh sb="6" eb="8">
      <t>ネンキュウ</t>
    </rPh>
    <phoneticPr fontId="2"/>
  </si>
  <si>
    <t>Ａ．フレックスタイム制</t>
    <rPh sb="10" eb="11">
      <t>セイ</t>
    </rPh>
    <phoneticPr fontId="2"/>
  </si>
  <si>
    <t>Ｂ．時差出勤制度等の設置</t>
    <rPh sb="2" eb="4">
      <t>ジサ</t>
    </rPh>
    <rPh sb="4" eb="6">
      <t>シュッキン</t>
    </rPh>
    <rPh sb="6" eb="8">
      <t>セイド</t>
    </rPh>
    <rPh sb="8" eb="9">
      <t>トウ</t>
    </rPh>
    <rPh sb="10" eb="12">
      <t>セッチ</t>
    </rPh>
    <phoneticPr fontId="2"/>
  </si>
  <si>
    <t>Ｃ．介護サービス費用の助成</t>
  </si>
  <si>
    <t>（正社員）</t>
    <phoneticPr fontId="2"/>
  </si>
  <si>
    <t>平均年齢（正社員）</t>
    <rPh sb="0" eb="2">
      <t>ヘイキン</t>
    </rPh>
    <rPh sb="2" eb="4">
      <t>ネンレイ</t>
    </rPh>
    <phoneticPr fontId="2"/>
  </si>
  <si>
    <t>平均勤続（正社員）</t>
    <rPh sb="0" eb="2">
      <t>ヘイキン</t>
    </rPh>
    <rPh sb="2" eb="4">
      <t>キンゾク</t>
    </rPh>
    <phoneticPr fontId="2"/>
  </si>
  <si>
    <t>１．正社員のみ</t>
    <phoneticPr fontId="2"/>
  </si>
  <si>
    <t>正社員に適用</t>
    <rPh sb="4" eb="6">
      <t>テキヨウ</t>
    </rPh>
    <phoneticPr fontId="2"/>
  </si>
  <si>
    <t>正社員に適用
されるもの</t>
    <rPh sb="4" eb="6">
      <t>テキヨウ</t>
    </rPh>
    <phoneticPr fontId="2"/>
  </si>
  <si>
    <t>連絡先
電話番号</t>
    <rPh sb="0" eb="3">
      <t>レンラクサキ</t>
    </rPh>
    <rPh sb="4" eb="8">
      <t>デンワバンゴウ</t>
    </rPh>
    <phoneticPr fontId="2"/>
  </si>
  <si>
    <t>ご記入者</t>
    <rPh sb="1" eb="3">
      <t>キニュウ</t>
    </rPh>
    <rPh sb="3" eb="4">
      <t>シャ</t>
    </rPh>
    <phoneticPr fontId="2"/>
  </si>
  <si>
    <t>２．標準者のポイント別賃金水準</t>
    <rPh sb="2" eb="4">
      <t>ヒョウジュン</t>
    </rPh>
    <rPh sb="4" eb="5">
      <t>シャ</t>
    </rPh>
    <rPh sb="10" eb="11">
      <t>ベツ</t>
    </rPh>
    <rPh sb="11" eb="13">
      <t>チンギン</t>
    </rPh>
    <rPh sb="13" eb="15">
      <t>スイジュン</t>
    </rPh>
    <phoneticPr fontId="2"/>
  </si>
  <si>
    <t>２．年間一時金のポイント別支給額</t>
    <rPh sb="2" eb="4">
      <t>ネンカン</t>
    </rPh>
    <rPh sb="4" eb="7">
      <t>イチジキン</t>
    </rPh>
    <rPh sb="12" eb="13">
      <t>ベツ</t>
    </rPh>
    <rPh sb="13" eb="16">
      <t>シキュウガク</t>
    </rPh>
    <phoneticPr fontId="2"/>
  </si>
  <si>
    <t>算定基準となる
年齢</t>
    <rPh sb="0" eb="2">
      <t>サンテイ</t>
    </rPh>
    <rPh sb="2" eb="4">
      <t>キジュン</t>
    </rPh>
    <rPh sb="8" eb="10">
      <t>ネンレイ</t>
    </rPh>
    <phoneticPr fontId="2"/>
  </si>
  <si>
    <t>※適用の対象となる下限年齢</t>
    <rPh sb="1" eb="3">
      <t>テキヨウ</t>
    </rPh>
    <rPh sb="4" eb="6">
      <t>タイショウ</t>
    </rPh>
    <rPh sb="9" eb="11">
      <t>カゲン</t>
    </rPh>
    <rPh sb="11" eb="13">
      <t>ネンレイ</t>
    </rPh>
    <phoneticPr fontId="2"/>
  </si>
  <si>
    <t>組合役員数（監査含む）</t>
    <rPh sb="0" eb="2">
      <t>クミアイ</t>
    </rPh>
    <rPh sb="2" eb="4">
      <t>ヤクイン</t>
    </rPh>
    <rPh sb="4" eb="5">
      <t>スウ</t>
    </rPh>
    <rPh sb="6" eb="8">
      <t>カンサ</t>
    </rPh>
    <rPh sb="8" eb="9">
      <t>フク</t>
    </rPh>
    <phoneticPr fontId="2"/>
  </si>
  <si>
    <t>大会代議員数</t>
    <rPh sb="0" eb="2">
      <t>タイカイ</t>
    </rPh>
    <rPh sb="2" eb="5">
      <t>ダイギイン</t>
    </rPh>
    <rPh sb="5" eb="6">
      <t>スウ</t>
    </rPh>
    <phoneticPr fontId="2"/>
  </si>
  <si>
    <t>男性</t>
    <phoneticPr fontId="2"/>
  </si>
  <si>
    <t>女性</t>
    <phoneticPr fontId="2"/>
  </si>
  <si>
    <t>１人目</t>
    <rPh sb="1" eb="2">
      <t>ニン</t>
    </rPh>
    <rPh sb="2" eb="3">
      <t>メ</t>
    </rPh>
    <phoneticPr fontId="2"/>
  </si>
  <si>
    <t>２人目</t>
    <rPh sb="1" eb="2">
      <t>ニン</t>
    </rPh>
    <rPh sb="2" eb="3">
      <t>メ</t>
    </rPh>
    <phoneticPr fontId="2"/>
  </si>
  <si>
    <t>１．法定通り</t>
    <rPh sb="2" eb="4">
      <t>ホウテイ</t>
    </rPh>
    <rPh sb="4" eb="5">
      <t>ドオ</t>
    </rPh>
    <phoneticPr fontId="2"/>
  </si>
  <si>
    <t>　　法定：子が満１歳に達するまで。</t>
    <rPh sb="2" eb="4">
      <t>ホウテイ</t>
    </rPh>
    <rPh sb="5" eb="6">
      <t>コ</t>
    </rPh>
    <rPh sb="7" eb="8">
      <t>マン</t>
    </rPh>
    <rPh sb="9" eb="10">
      <t>サイ</t>
    </rPh>
    <rPh sb="11" eb="12">
      <t>タッ</t>
    </rPh>
    <phoneticPr fontId="2"/>
  </si>
  <si>
    <t>（１）障がい者雇用率</t>
    <rPh sb="3" eb="4">
      <t>ショウ</t>
    </rPh>
    <rPh sb="6" eb="7">
      <t>シャ</t>
    </rPh>
    <rPh sb="7" eb="9">
      <t>コヨウ</t>
    </rPh>
    <rPh sb="9" eb="10">
      <t>リツ</t>
    </rPh>
    <phoneticPr fontId="2"/>
  </si>
  <si>
    <t>　　対象がいない場合、勤続年数を記入のうえ、勤続５年に近い時間給を記入してください。</t>
    <rPh sb="22" eb="24">
      <t>キンゾク</t>
    </rPh>
    <rPh sb="25" eb="26">
      <t>ネン</t>
    </rPh>
    <rPh sb="27" eb="28">
      <t>チカ</t>
    </rPh>
    <rPh sb="29" eb="32">
      <t>ジカンキュウ</t>
    </rPh>
    <rPh sb="33" eb="35">
      <t>キニュウ</t>
    </rPh>
    <phoneticPr fontId="2"/>
  </si>
  <si>
    <t>　　　　　　　　　　 対象家族１人につき通算９３日まで、３回を上限として、分割して取得可能。</t>
    <rPh sb="37" eb="39">
      <t>ブンカツ</t>
    </rPh>
    <phoneticPr fontId="2"/>
  </si>
  <si>
    <t>３．「勤続●年」の欄には、目安として５年後の時間給を記入してください。</t>
    <rPh sb="3" eb="5">
      <t>キンゾク</t>
    </rPh>
    <rPh sb="6" eb="7">
      <t>ネン</t>
    </rPh>
    <rPh sb="9" eb="10">
      <t>ラン</t>
    </rPh>
    <rPh sb="13" eb="15">
      <t>メヤス</t>
    </rPh>
    <rPh sb="19" eb="21">
      <t>ネンゴ</t>
    </rPh>
    <rPh sb="22" eb="25">
      <t>ジカンキュウ</t>
    </rPh>
    <rPh sb="26" eb="28">
      <t>キニュウ</t>
    </rPh>
    <phoneticPr fontId="2"/>
  </si>
  <si>
    <t>Ｅ．時間外労働の制限</t>
    <rPh sb="2" eb="5">
      <t>ジカンガイ</t>
    </rPh>
    <rPh sb="5" eb="7">
      <t>ロウドウ</t>
    </rPh>
    <rPh sb="8" eb="10">
      <t>セイゲン</t>
    </rPh>
    <phoneticPr fontId="2"/>
  </si>
  <si>
    <r>
      <t>　　　　　　　 ※</t>
    </r>
    <r>
      <rPr>
        <u/>
        <sz val="11"/>
        <rFont val="ＭＳ 明朝"/>
        <family val="1"/>
        <charset val="128"/>
      </rPr>
      <t>２歳までの休業は、１歳６ケ月到達時点で更に休業が必要な場合に限って申出可能</t>
    </r>
    <rPh sb="10" eb="11">
      <t>サイ</t>
    </rPh>
    <rPh sb="14" eb="16">
      <t>キュウギョウ</t>
    </rPh>
    <rPh sb="23" eb="25">
      <t>トウタツ</t>
    </rPh>
    <rPh sb="25" eb="27">
      <t>ジテン</t>
    </rPh>
    <rPh sb="28" eb="29">
      <t>サラ</t>
    </rPh>
    <rPh sb="30" eb="32">
      <t>キュウギョウ</t>
    </rPh>
    <rPh sb="33" eb="35">
      <t>ヒツヨウ</t>
    </rPh>
    <rPh sb="36" eb="38">
      <t>バアイ</t>
    </rPh>
    <rPh sb="39" eb="40">
      <t>カギ</t>
    </rPh>
    <rPh sb="42" eb="44">
      <t>モウシデ</t>
    </rPh>
    <rPh sb="44" eb="46">
      <t>カノウ</t>
    </rPh>
    <phoneticPr fontId="2"/>
  </si>
  <si>
    <t>（８）裁判員や検察審査員などとして出頭する際に、対象日数に対し付与される休暇。（有給／無給）</t>
    <rPh sb="3" eb="6">
      <t>サイバンイン</t>
    </rPh>
    <rPh sb="11" eb="12">
      <t>イン</t>
    </rPh>
    <rPh sb="17" eb="19">
      <t>シュットウ</t>
    </rPh>
    <rPh sb="21" eb="22">
      <t>サイ</t>
    </rPh>
    <rPh sb="24" eb="26">
      <t>タイショウ</t>
    </rPh>
    <rPh sb="26" eb="28">
      <t>ニッスウ</t>
    </rPh>
    <rPh sb="29" eb="30">
      <t>タイ</t>
    </rPh>
    <rPh sb="31" eb="33">
      <t>フヨ</t>
    </rPh>
    <rPh sb="36" eb="38">
      <t>キュウカ</t>
    </rPh>
    <rPh sb="40" eb="42">
      <t>ユウキュウ</t>
    </rPh>
    <rPh sb="43" eb="45">
      <t>ムキュウ</t>
    </rPh>
    <phoneticPr fontId="2"/>
  </si>
  <si>
    <t>裁判員制度等のための特別休暇制度</t>
    <rPh sb="0" eb="3">
      <t>サイバンイン</t>
    </rPh>
    <rPh sb="3" eb="5">
      <t>セイド</t>
    </rPh>
    <rPh sb="5" eb="6">
      <t>トウ</t>
    </rPh>
    <rPh sb="10" eb="12">
      <t>トクベツ</t>
    </rPh>
    <rPh sb="12" eb="14">
      <t>キュウカ</t>
    </rPh>
    <rPh sb="14" eb="16">
      <t>セイド</t>
    </rPh>
    <phoneticPr fontId="2"/>
  </si>
  <si>
    <t>賃上げ後の賃金支給額シート</t>
    <rPh sb="0" eb="2">
      <t>チンア</t>
    </rPh>
    <rPh sb="3" eb="4">
      <t>ゴ</t>
    </rPh>
    <rPh sb="5" eb="7">
      <t>チンギン</t>
    </rPh>
    <rPh sb="7" eb="9">
      <t>シキュウ</t>
    </rPh>
    <rPh sb="9" eb="10">
      <t>ガク</t>
    </rPh>
    <phoneticPr fontId="24"/>
  </si>
  <si>
    <t>＜構成組織名＞
組合名</t>
    <rPh sb="1" eb="3">
      <t>コウセイ</t>
    </rPh>
    <rPh sb="3" eb="6">
      <t>ソシキメイ</t>
    </rPh>
    <rPh sb="10" eb="11">
      <t>メイ</t>
    </rPh>
    <phoneticPr fontId="2"/>
  </si>
  <si>
    <t>＜構成組織＞
組合名</t>
    <rPh sb="9" eb="10">
      <t>メイ</t>
    </rPh>
    <phoneticPr fontId="2"/>
  </si>
  <si>
    <t>＜構成組織名＞組合名</t>
    <rPh sb="1" eb="3">
      <t>コウセイ</t>
    </rPh>
    <rPh sb="3" eb="6">
      <t>ソシキメイ</t>
    </rPh>
    <rPh sb="9" eb="10">
      <t>メイ</t>
    </rPh>
    <phoneticPr fontId="2"/>
  </si>
  <si>
    <t>＜構成組織名＞
組合名</t>
    <rPh sb="1" eb="3">
      <t>コウセイ</t>
    </rPh>
    <rPh sb="3" eb="5">
      <t>ソシキ</t>
    </rPh>
    <rPh sb="5" eb="6">
      <t>メイ</t>
    </rPh>
    <rPh sb="10" eb="11">
      <t>メイ</t>
    </rPh>
    <phoneticPr fontId="2"/>
  </si>
  <si>
    <t>企業内最低賃金シート</t>
    <rPh sb="0" eb="3">
      <t>キギョウナイ</t>
    </rPh>
    <rPh sb="3" eb="5">
      <t>サイテイ</t>
    </rPh>
    <rPh sb="5" eb="7">
      <t>チンギン</t>
    </rPh>
    <phoneticPr fontId="24"/>
  </si>
  <si>
    <t>春季生活闘争
での新設・水準
引き上げの有無</t>
    <rPh sb="0" eb="2">
      <t>シュンキ</t>
    </rPh>
    <rPh sb="2" eb="4">
      <t>セイカツ</t>
    </rPh>
    <rPh sb="4" eb="6">
      <t>トウソウ</t>
    </rPh>
    <rPh sb="9" eb="11">
      <t>シンセツ</t>
    </rPh>
    <rPh sb="12" eb="14">
      <t>スイジュン</t>
    </rPh>
    <rPh sb="15" eb="16">
      <t>ヒ</t>
    </rPh>
    <rPh sb="17" eb="18">
      <t>ア</t>
    </rPh>
    <rPh sb="20" eb="22">
      <t>ウム</t>
    </rPh>
    <phoneticPr fontId="2"/>
  </si>
  <si>
    <t>年末</t>
    <rPh sb="0" eb="2">
      <t>ネンマツ</t>
    </rPh>
    <phoneticPr fontId="2"/>
  </si>
  <si>
    <t>夏季</t>
    <rPh sb="0" eb="2">
      <t>カキ</t>
    </rPh>
    <phoneticPr fontId="2"/>
  </si>
  <si>
    <t>年間休日総数</t>
    <rPh sb="0" eb="2">
      <t>ネンカン</t>
    </rPh>
    <rPh sb="2" eb="4">
      <t>キュウジツ</t>
    </rPh>
    <rPh sb="4" eb="6">
      <t>ソウスウ</t>
    </rPh>
    <phoneticPr fontId="2"/>
  </si>
  <si>
    <t>育児のために所定外労働を免除された人数</t>
    <rPh sb="0" eb="2">
      <t>イクジ</t>
    </rPh>
    <rPh sb="6" eb="8">
      <t>ショテイ</t>
    </rPh>
    <rPh sb="8" eb="9">
      <t>ガイ</t>
    </rPh>
    <rPh sb="9" eb="11">
      <t>ロウドウ</t>
    </rPh>
    <rPh sb="12" eb="14">
      <t>メンジョ</t>
    </rPh>
    <rPh sb="17" eb="19">
      <t>ニンズウ</t>
    </rPh>
    <phoneticPr fontId="2"/>
  </si>
  <si>
    <t>育児のための短時間勤務制度利用者</t>
    <rPh sb="0" eb="2">
      <t>イクジ</t>
    </rPh>
    <rPh sb="6" eb="9">
      <t>タンジカン</t>
    </rPh>
    <rPh sb="9" eb="11">
      <t>キンム</t>
    </rPh>
    <rPh sb="11" eb="13">
      <t>セイド</t>
    </rPh>
    <rPh sb="13" eb="16">
      <t>リヨウシャ</t>
    </rPh>
    <phoneticPr fontId="2"/>
  </si>
  <si>
    <t>育児休業制度の利用者</t>
    <rPh sb="0" eb="2">
      <t>イクジ</t>
    </rPh>
    <rPh sb="2" eb="4">
      <t>キュウギョウ</t>
    </rPh>
    <rPh sb="4" eb="6">
      <t>セイド</t>
    </rPh>
    <rPh sb="7" eb="10">
      <t>リヨウシャ</t>
    </rPh>
    <phoneticPr fontId="2"/>
  </si>
  <si>
    <t>介護休業制度の利用者</t>
    <rPh sb="0" eb="2">
      <t>カイゴ</t>
    </rPh>
    <rPh sb="2" eb="4">
      <t>キュウギョウ</t>
    </rPh>
    <rPh sb="4" eb="6">
      <t>セイド</t>
    </rPh>
    <rPh sb="7" eb="10">
      <t>リヨウシャ</t>
    </rPh>
    <phoneticPr fontId="2"/>
  </si>
  <si>
    <t>介護のための短時間勤務制度利用者</t>
    <rPh sb="0" eb="2">
      <t>カイゴ</t>
    </rPh>
    <rPh sb="6" eb="9">
      <t>タンジカン</t>
    </rPh>
    <rPh sb="9" eb="11">
      <t>キンム</t>
    </rPh>
    <rPh sb="11" eb="13">
      <t>セイド</t>
    </rPh>
    <rPh sb="13" eb="16">
      <t>リヨウシャ</t>
    </rPh>
    <phoneticPr fontId="2"/>
  </si>
  <si>
    <t>２．子が（</t>
    <rPh sb="2" eb="3">
      <t>コ</t>
    </rPh>
    <phoneticPr fontId="2"/>
  </si>
  <si>
    <t>始業・就業時間の繰上げ・繰り下げ</t>
    <rPh sb="0" eb="2">
      <t>シギョウ</t>
    </rPh>
    <rPh sb="3" eb="5">
      <t>シュウギョウ</t>
    </rPh>
    <rPh sb="5" eb="7">
      <t>ジカン</t>
    </rPh>
    <rPh sb="8" eb="10">
      <t>クリア</t>
    </rPh>
    <rPh sb="12" eb="13">
      <t>ク</t>
    </rPh>
    <rPh sb="14" eb="15">
      <t>サ</t>
    </rPh>
    <phoneticPr fontId="2"/>
  </si>
  <si>
    <t>引上げ額</t>
    <rPh sb="0" eb="2">
      <t>ヒキア</t>
    </rPh>
    <rPh sb="3" eb="4">
      <t>ガク</t>
    </rPh>
    <phoneticPr fontId="2"/>
  </si>
  <si>
    <t>正社員
平均年齢（歳）</t>
    <rPh sb="0" eb="3">
      <t>セイシャイン</t>
    </rPh>
    <rPh sb="4" eb="8">
      <t>ヘイキンネンレイ</t>
    </rPh>
    <rPh sb="9" eb="10">
      <t>サイ</t>
    </rPh>
    <phoneticPr fontId="2"/>
  </si>
  <si>
    <t>正社員
平均勤続（年）</t>
    <rPh sb="0" eb="3">
      <t>セイシャイン</t>
    </rPh>
    <rPh sb="4" eb="6">
      <t>ヘイキン</t>
    </rPh>
    <rPh sb="6" eb="8">
      <t>キンゾク</t>
    </rPh>
    <rPh sb="9" eb="10">
      <t>ネン</t>
    </rPh>
    <phoneticPr fontId="2"/>
  </si>
  <si>
    <t>（正社員）</t>
    <rPh sb="1" eb="4">
      <t>セイシャイン</t>
    </rPh>
    <phoneticPr fontId="2"/>
  </si>
  <si>
    <t>介護休業・介護のための短時間勤務制度の有無と利用者数シート</t>
    <rPh sb="19" eb="21">
      <t>ウム</t>
    </rPh>
    <rPh sb="22" eb="26">
      <t>リヨウシャスウ</t>
    </rPh>
    <phoneticPr fontId="24"/>
  </si>
  <si>
    <t>４．組合役員・大会代議員構成</t>
    <rPh sb="2" eb="4">
      <t>クミアイ</t>
    </rPh>
    <rPh sb="4" eb="6">
      <t>ヤクイン</t>
    </rPh>
    <rPh sb="7" eb="9">
      <t>タイカイ</t>
    </rPh>
    <rPh sb="9" eb="12">
      <t>ダイギイン</t>
    </rPh>
    <rPh sb="12" eb="14">
      <t>コウセイ</t>
    </rPh>
    <phoneticPr fontId="2"/>
  </si>
  <si>
    <t>業績連動方式の場合は</t>
    <rPh sb="0" eb="2">
      <t>ギョウセキ</t>
    </rPh>
    <rPh sb="2" eb="4">
      <t>レンドウ</t>
    </rPh>
    <rPh sb="4" eb="6">
      <t>ホウシキ</t>
    </rPh>
    <rPh sb="7" eb="9">
      <t>バアイ</t>
    </rPh>
    <phoneticPr fontId="2"/>
  </si>
  <si>
    <t>ある場合の内容（</t>
    <rPh sb="2" eb="4">
      <t>バアイ</t>
    </rPh>
    <rPh sb="5" eb="7">
      <t>ナイヨウ</t>
    </rPh>
    <phoneticPr fontId="2"/>
  </si>
  <si>
    <t>（３）組織化（組合員）していますか？</t>
    <rPh sb="3" eb="6">
      <t>ソシキカ</t>
    </rPh>
    <rPh sb="7" eb="10">
      <t>クミアイイン</t>
    </rPh>
    <phoneticPr fontId="2"/>
  </si>
  <si>
    <t>　　月６０時間超の割増率については、適用されません。）</t>
  </si>
  <si>
    <t>　　有給の休暇が取得できる制度（但し、中小企業には2023年４月１日までは適用されません）</t>
    <rPh sb="2" eb="4">
      <t>ユウキュウ</t>
    </rPh>
    <rPh sb="5" eb="7">
      <t>キュウカ</t>
    </rPh>
    <rPh sb="8" eb="10">
      <t>シュトク</t>
    </rPh>
    <rPh sb="13" eb="15">
      <t>セイド</t>
    </rPh>
    <rPh sb="16" eb="17">
      <t>タダ</t>
    </rPh>
    <rPh sb="19" eb="21">
      <t>チュウショウ</t>
    </rPh>
    <rPh sb="21" eb="23">
      <t>キギョウ</t>
    </rPh>
    <rPh sb="29" eb="30">
      <t>ネン</t>
    </rPh>
    <rPh sb="31" eb="32">
      <t>ガツ</t>
    </rPh>
    <rPh sb="33" eb="34">
      <t>ニチ</t>
    </rPh>
    <rPh sb="37" eb="39">
      <t>テキヨウ</t>
    </rPh>
    <phoneticPr fontId="2"/>
  </si>
  <si>
    <t>勤務間インターバル制度</t>
    <rPh sb="0" eb="2">
      <t>キンム</t>
    </rPh>
    <rPh sb="2" eb="3">
      <t>カン</t>
    </rPh>
    <rPh sb="9" eb="11">
      <t>セイド</t>
    </rPh>
    <phoneticPr fontId="2"/>
  </si>
  <si>
    <t>★2019年４月１日より、１日の勤務終了後、翌日の出社までの間に、一定時間以上の休息時間</t>
    <rPh sb="5" eb="6">
      <t>ネン</t>
    </rPh>
    <rPh sb="7" eb="8">
      <t>ガツ</t>
    </rPh>
    <rPh sb="9" eb="10">
      <t>ニチ</t>
    </rPh>
    <rPh sb="14" eb="15">
      <t>ニチ</t>
    </rPh>
    <rPh sb="16" eb="18">
      <t>キンム</t>
    </rPh>
    <rPh sb="18" eb="21">
      <t>シュウリョウゴ</t>
    </rPh>
    <rPh sb="22" eb="24">
      <t>ヨクジツ</t>
    </rPh>
    <rPh sb="25" eb="27">
      <t>シュッシャ</t>
    </rPh>
    <rPh sb="30" eb="31">
      <t>アイダ</t>
    </rPh>
    <rPh sb="33" eb="35">
      <t>イッテイ</t>
    </rPh>
    <rPh sb="35" eb="37">
      <t>ジカン</t>
    </rPh>
    <rPh sb="37" eb="39">
      <t>イジョウ</t>
    </rPh>
    <rPh sb="40" eb="42">
      <t>キュウソク</t>
    </rPh>
    <rPh sb="42" eb="44">
      <t>ジカン</t>
    </rPh>
    <phoneticPr fontId="2"/>
  </si>
  <si>
    <t>　②１ヶ月６０時間を超える時間外労働は５０％以上（但し、中小企業には、2023年４月１日までは</t>
    <rPh sb="4" eb="5">
      <t>ゲツ</t>
    </rPh>
    <rPh sb="7" eb="9">
      <t>ジカン</t>
    </rPh>
    <rPh sb="10" eb="11">
      <t>コ</t>
    </rPh>
    <rPh sb="13" eb="16">
      <t>ジカンガイ</t>
    </rPh>
    <rPh sb="16" eb="18">
      <t>ロウドウ</t>
    </rPh>
    <rPh sb="22" eb="24">
      <t>イジョウ</t>
    </rPh>
    <rPh sb="25" eb="26">
      <t>タダ</t>
    </rPh>
    <rPh sb="28" eb="30">
      <t>チュウショウ</t>
    </rPh>
    <rPh sb="30" eb="32">
      <t>キギョウ</t>
    </rPh>
    <rPh sb="39" eb="40">
      <t>ネン</t>
    </rPh>
    <rPh sb="41" eb="42">
      <t>ガツ</t>
    </rPh>
    <rPh sb="43" eb="44">
      <t>ニチ</t>
    </rPh>
    <phoneticPr fontId="2"/>
  </si>
  <si>
    <t xml:space="preserve"> （インターバル）を確保することが、企業の努力義務となりました。</t>
    <rPh sb="10" eb="12">
      <t>カクホ</t>
    </rPh>
    <rPh sb="18" eb="20">
      <t>キギョウ</t>
    </rPh>
    <rPh sb="21" eb="23">
      <t>ドリョク</t>
    </rPh>
    <rPh sb="23" eb="25">
      <t>ギム</t>
    </rPh>
    <phoneticPr fontId="2"/>
  </si>
  <si>
    <t>９．各種休暇制度</t>
    <rPh sb="2" eb="4">
      <t>カクシュ</t>
    </rPh>
    <rPh sb="4" eb="6">
      <t>キュウカ</t>
    </rPh>
    <rPh sb="6" eb="8">
      <t>セイド</t>
    </rPh>
    <phoneticPr fontId="2"/>
  </si>
  <si>
    <t>１０．子の看護休暇制度</t>
    <rPh sb="3" eb="4">
      <t>コ</t>
    </rPh>
    <rPh sb="5" eb="7">
      <t>カンゴ</t>
    </rPh>
    <rPh sb="7" eb="9">
      <t>キュウカ</t>
    </rPh>
    <rPh sb="9" eb="11">
      <t>セイド</t>
    </rPh>
    <phoneticPr fontId="2"/>
  </si>
  <si>
    <t>１１．育児休業制度・育児のための短時間勤務制度</t>
    <rPh sb="3" eb="5">
      <t>イクジ</t>
    </rPh>
    <rPh sb="5" eb="7">
      <t>キュウギョウ</t>
    </rPh>
    <rPh sb="7" eb="9">
      <t>セイド</t>
    </rPh>
    <rPh sb="10" eb="12">
      <t>イクジ</t>
    </rPh>
    <rPh sb="16" eb="19">
      <t>タンジカン</t>
    </rPh>
    <rPh sb="19" eb="21">
      <t>キンム</t>
    </rPh>
    <rPh sb="21" eb="23">
      <t>セイド</t>
    </rPh>
    <phoneticPr fontId="2"/>
  </si>
  <si>
    <t xml:space="preserve">１２．介護休業制度・介護のための短時間勤務制度 </t>
    <rPh sb="3" eb="5">
      <t>カイゴ</t>
    </rPh>
    <rPh sb="5" eb="7">
      <t>キュウギョウ</t>
    </rPh>
    <rPh sb="7" eb="9">
      <t>セイド</t>
    </rPh>
    <rPh sb="10" eb="12">
      <t>カイゴ</t>
    </rPh>
    <rPh sb="16" eb="19">
      <t>タンジカン</t>
    </rPh>
    <rPh sb="19" eb="21">
      <t>キンム</t>
    </rPh>
    <rPh sb="21" eb="23">
      <t>セイド</t>
    </rPh>
    <phoneticPr fontId="2"/>
  </si>
  <si>
    <t>１３．障がい者雇用制度</t>
    <rPh sb="3" eb="4">
      <t>ショウ</t>
    </rPh>
    <rPh sb="6" eb="7">
      <t>シャ</t>
    </rPh>
    <rPh sb="7" eb="9">
      <t>コヨウ</t>
    </rPh>
    <rPh sb="9" eb="11">
      <t>セイド</t>
    </rPh>
    <phoneticPr fontId="2"/>
  </si>
  <si>
    <t>導入している場合のインターバル</t>
    <rPh sb="0" eb="2">
      <t>ドウニュウ</t>
    </rPh>
    <rPh sb="6" eb="8">
      <t>バアイ</t>
    </rPh>
    <phoneticPr fontId="2"/>
  </si>
  <si>
    <t>勤務間インターバル制度シート</t>
    <rPh sb="0" eb="2">
      <t>キンム</t>
    </rPh>
    <rPh sb="2" eb="3">
      <t>カン</t>
    </rPh>
    <rPh sb="9" eb="11">
      <t>セイド</t>
    </rPh>
    <phoneticPr fontId="24"/>
  </si>
  <si>
    <t>インターバル時間</t>
    <rPh sb="6" eb="8">
      <t>ジカン</t>
    </rPh>
    <phoneticPr fontId="2"/>
  </si>
  <si>
    <t>１．企業全体の従業員規模</t>
    <rPh sb="2" eb="4">
      <t>キギョウ</t>
    </rPh>
    <rPh sb="4" eb="6">
      <t>ゼンタイ</t>
    </rPh>
    <rPh sb="7" eb="10">
      <t>ジュウギョウイン</t>
    </rPh>
    <rPh sb="10" eb="12">
      <t>キボ</t>
    </rPh>
    <phoneticPr fontId="2"/>
  </si>
  <si>
    <t>※従業員数とは、企業に雇用されている全ての人数です。</t>
    <rPh sb="1" eb="4">
      <t>ジュウギョウイン</t>
    </rPh>
    <rPh sb="4" eb="5">
      <t>スウ</t>
    </rPh>
    <rPh sb="8" eb="10">
      <t>キギョウ</t>
    </rPh>
    <rPh sb="11" eb="13">
      <t>コヨウ</t>
    </rPh>
    <rPh sb="18" eb="19">
      <t>スベ</t>
    </rPh>
    <rPh sb="21" eb="23">
      <t>ニンズウ</t>
    </rPh>
    <phoneticPr fontId="2"/>
  </si>
  <si>
    <t>２．新潟県の事業所、または組合支部がある事業所の従業員人数</t>
    <rPh sb="2" eb="5">
      <t>ニイガタケン</t>
    </rPh>
    <rPh sb="6" eb="9">
      <t>ジギョウショ</t>
    </rPh>
    <rPh sb="13" eb="15">
      <t>クミアイ</t>
    </rPh>
    <rPh sb="15" eb="17">
      <t>シブ</t>
    </rPh>
    <rPh sb="20" eb="23">
      <t>ジギョウショ</t>
    </rPh>
    <rPh sb="24" eb="27">
      <t>ジュウギョウイン</t>
    </rPh>
    <rPh sb="27" eb="29">
      <t>ニンズウ</t>
    </rPh>
    <phoneticPr fontId="2"/>
  </si>
  <si>
    <t>３．上記２に対しての組合員構成（平均年齢、平均勤続は小数点以下第１位まで記入）</t>
    <rPh sb="2" eb="4">
      <t>ジョウキ</t>
    </rPh>
    <rPh sb="6" eb="7">
      <t>タイ</t>
    </rPh>
    <rPh sb="10" eb="13">
      <t>クミアイイン</t>
    </rPh>
    <rPh sb="13" eb="15">
      <t>コウセイ</t>
    </rPh>
    <rPh sb="16" eb="18">
      <t>ヘイキン</t>
    </rPh>
    <rPh sb="18" eb="20">
      <t>ネンレイ</t>
    </rPh>
    <rPh sb="21" eb="23">
      <t>ヘイキン</t>
    </rPh>
    <rPh sb="23" eb="25">
      <t>キンゾク</t>
    </rPh>
    <rPh sb="26" eb="29">
      <t>ショウスウテン</t>
    </rPh>
    <rPh sb="29" eb="31">
      <t>イカ</t>
    </rPh>
    <rPh sb="31" eb="32">
      <t>ダイ</t>
    </rPh>
    <rPh sb="33" eb="34">
      <t>イ</t>
    </rPh>
    <rPh sb="36" eb="38">
      <t>キニュウ</t>
    </rPh>
    <phoneticPr fontId="2"/>
  </si>
  <si>
    <t>１～３のうち一つだけ選択して下さい。</t>
  </si>
  <si>
    <t>２．本社・工場・職種などによって異なっている場合、最も適用労働者の多いケースを記入してください。</t>
    <rPh sb="2" eb="4">
      <t>ホンシャ</t>
    </rPh>
    <rPh sb="5" eb="7">
      <t>コウジョウ</t>
    </rPh>
    <rPh sb="8" eb="10">
      <t>ショクシュ</t>
    </rPh>
    <rPh sb="16" eb="17">
      <t>コト</t>
    </rPh>
    <rPh sb="22" eb="24">
      <t>バアイ</t>
    </rPh>
    <rPh sb="25" eb="26">
      <t>モット</t>
    </rPh>
    <rPh sb="27" eb="29">
      <t>テキヨウ</t>
    </rPh>
    <rPh sb="29" eb="32">
      <t>ロウドウシャ</t>
    </rPh>
    <rPh sb="33" eb="34">
      <t>オオ</t>
    </rPh>
    <rPh sb="39" eb="41">
      <t>キニュウ</t>
    </rPh>
    <phoneticPr fontId="2"/>
  </si>
  <si>
    <t>８．勤務間インターバル制度について</t>
    <rPh sb="2" eb="4">
      <t>キンム</t>
    </rPh>
    <rPh sb="4" eb="5">
      <t>カン</t>
    </rPh>
    <rPh sb="11" eb="13">
      <t>セイド</t>
    </rPh>
    <phoneticPr fontId="2"/>
  </si>
  <si>
    <r>
      <t>（１）育児のために設けている制度について</t>
    </r>
    <r>
      <rPr>
        <b/>
        <sz val="12"/>
        <color indexed="10"/>
        <rFont val="ＭＳ ゴシック"/>
        <family val="3"/>
        <charset val="128"/>
      </rPr>
      <t>（該当するものに○をしてください）</t>
    </r>
    <rPh sb="3" eb="5">
      <t>イクジ</t>
    </rPh>
    <rPh sb="9" eb="10">
      <t>モウ</t>
    </rPh>
    <rPh sb="14" eb="16">
      <t>セイド</t>
    </rPh>
    <rPh sb="21" eb="23">
      <t>ガイトウ</t>
    </rPh>
    <phoneticPr fontId="2"/>
  </si>
  <si>
    <r>
      <t>（１）介護のために設けている制度について</t>
    </r>
    <r>
      <rPr>
        <b/>
        <sz val="12"/>
        <color indexed="10"/>
        <rFont val="ＭＳ ゴシック"/>
        <family val="3"/>
        <charset val="128"/>
      </rPr>
      <t>（該当するものに○を選択してください。）</t>
    </r>
    <rPh sb="3" eb="5">
      <t>カイゴ</t>
    </rPh>
    <rPh sb="9" eb="10">
      <t>モウ</t>
    </rPh>
    <rPh sb="14" eb="16">
      <t>セイド</t>
    </rPh>
    <rPh sb="21" eb="23">
      <t>ガイトウ</t>
    </rPh>
    <rPh sb="30" eb="32">
      <t>センタク</t>
    </rPh>
    <phoneticPr fontId="2"/>
  </si>
  <si>
    <t>＊上記１－（２）で、直接雇用ありと回答された労働組合は、下記２．を記入してください。</t>
    <rPh sb="1" eb="3">
      <t>ジョウキ</t>
    </rPh>
    <rPh sb="10" eb="12">
      <t>チョクセツ</t>
    </rPh>
    <rPh sb="12" eb="14">
      <t>コヨウ</t>
    </rPh>
    <rPh sb="17" eb="19">
      <t>カイトウ</t>
    </rPh>
    <rPh sb="22" eb="26">
      <t>ロウドウクミアイ</t>
    </rPh>
    <rPh sb="28" eb="30">
      <t>カキ</t>
    </rPh>
    <rPh sb="33" eb="35">
      <t>キニュウ</t>
    </rPh>
    <phoneticPr fontId="2"/>
  </si>
  <si>
    <t>★2018年４月１日より、障害者雇用促進法における障がい者雇用制度の雇用率が引き上げられ、</t>
    <rPh sb="5" eb="6">
      <t>ネン</t>
    </rPh>
    <rPh sb="7" eb="8">
      <t>ガツ</t>
    </rPh>
    <rPh sb="9" eb="10">
      <t>ニチ</t>
    </rPh>
    <rPh sb="13" eb="21">
      <t>ショウガイシャコヨウソクシンホウ</t>
    </rPh>
    <rPh sb="25" eb="26">
      <t>ショウ</t>
    </rPh>
    <rPh sb="28" eb="29">
      <t>シャ</t>
    </rPh>
    <rPh sb="29" eb="31">
      <t>コヨウ</t>
    </rPh>
    <rPh sb="31" eb="33">
      <t>セイド</t>
    </rPh>
    <rPh sb="34" eb="37">
      <t>コヨウリツ</t>
    </rPh>
    <rPh sb="38" eb="39">
      <t>ヒ</t>
    </rPh>
    <rPh sb="40" eb="41">
      <t>ア</t>
    </rPh>
    <phoneticPr fontId="2"/>
  </si>
  <si>
    <t>〇を記入してください。</t>
    <rPh sb="2" eb="4">
      <t>キニュウ</t>
    </rPh>
    <phoneticPr fontId="2"/>
  </si>
  <si>
    <t>（３）再雇用・勤務延長時の仕事内容</t>
    <rPh sb="3" eb="6">
      <t>サイコヨウ</t>
    </rPh>
    <rPh sb="7" eb="9">
      <t>キンム</t>
    </rPh>
    <rPh sb="9" eb="11">
      <t>エンチョウ</t>
    </rPh>
    <rPh sb="11" eb="12">
      <t>ジ</t>
    </rPh>
    <rPh sb="13" eb="15">
      <t>シゴト</t>
    </rPh>
    <rPh sb="15" eb="17">
      <t>ナイヨウ</t>
    </rPh>
    <phoneticPr fontId="2"/>
  </si>
  <si>
    <t>（４）再雇用・勤務延長時の労働時間</t>
    <rPh sb="3" eb="6">
      <t>サイコヨウ</t>
    </rPh>
    <rPh sb="7" eb="9">
      <t>キンム</t>
    </rPh>
    <rPh sb="9" eb="11">
      <t>エンチョウ</t>
    </rPh>
    <rPh sb="11" eb="12">
      <t>ジ</t>
    </rPh>
    <rPh sb="13" eb="15">
      <t>ロウドウ</t>
    </rPh>
    <rPh sb="15" eb="17">
      <t>ジカン</t>
    </rPh>
    <phoneticPr fontId="2"/>
  </si>
  <si>
    <t>（５）再雇用・勤務延長時の賃金</t>
    <rPh sb="3" eb="6">
      <t>サイコヨウ</t>
    </rPh>
    <rPh sb="7" eb="9">
      <t>キンム</t>
    </rPh>
    <rPh sb="9" eb="11">
      <t>エンチョウ</t>
    </rPh>
    <rPh sb="11" eb="12">
      <t>ジ</t>
    </rPh>
    <rPh sb="13" eb="15">
      <t>チンギン</t>
    </rPh>
    <phoneticPr fontId="2"/>
  </si>
  <si>
    <t>（６）定年年齢後の退職金</t>
    <rPh sb="3" eb="5">
      <t>テイネン</t>
    </rPh>
    <rPh sb="5" eb="7">
      <t>ネンレイ</t>
    </rPh>
    <rPh sb="7" eb="8">
      <t>ゴ</t>
    </rPh>
    <rPh sb="9" eb="12">
      <t>タイショクキン</t>
    </rPh>
    <phoneticPr fontId="2"/>
  </si>
  <si>
    <t>（７）再雇用・勤務延長者の組合員の有無</t>
    <rPh sb="3" eb="6">
      <t>サイコヨウ</t>
    </rPh>
    <rPh sb="7" eb="9">
      <t>キンム</t>
    </rPh>
    <rPh sb="9" eb="11">
      <t>エンチョウ</t>
    </rPh>
    <rPh sb="11" eb="12">
      <t>シャ</t>
    </rPh>
    <rPh sb="13" eb="16">
      <t>クミアイイン</t>
    </rPh>
    <rPh sb="17" eb="19">
      <t>ウム</t>
    </rPh>
    <phoneticPr fontId="2"/>
  </si>
  <si>
    <t>２．勤務延長：定年年齢になっても、退職することなく一定期間勤務する</t>
    <rPh sb="2" eb="4">
      <t>キンム</t>
    </rPh>
    <rPh sb="4" eb="6">
      <t>エンチョウ</t>
    </rPh>
    <rPh sb="7" eb="9">
      <t>テイネン</t>
    </rPh>
    <rPh sb="9" eb="11">
      <t>ネンレイ</t>
    </rPh>
    <rPh sb="17" eb="19">
      <t>タイショク</t>
    </rPh>
    <rPh sb="25" eb="27">
      <t>イッテイ</t>
    </rPh>
    <rPh sb="27" eb="29">
      <t>キカン</t>
    </rPh>
    <rPh sb="29" eb="31">
      <t>キンム</t>
    </rPh>
    <phoneticPr fontId="2"/>
  </si>
  <si>
    <t>１．定年前と同一基準で適用される</t>
    <rPh sb="2" eb="4">
      <t>テイネン</t>
    </rPh>
    <rPh sb="4" eb="5">
      <t>マエ</t>
    </rPh>
    <rPh sb="6" eb="8">
      <t>ドウイツ</t>
    </rPh>
    <rPh sb="8" eb="10">
      <t>キジュン</t>
    </rPh>
    <rPh sb="11" eb="13">
      <t>テキヨウ</t>
    </rPh>
    <phoneticPr fontId="2"/>
  </si>
  <si>
    <t>２．定年前と別基準で適用される</t>
    <rPh sb="2" eb="4">
      <t>テイネン</t>
    </rPh>
    <rPh sb="6" eb="7">
      <t>ベツ</t>
    </rPh>
    <rPh sb="7" eb="9">
      <t>キジュン</t>
    </rPh>
    <rPh sb="10" eb="12">
      <t>テキヨウ</t>
    </rPh>
    <phoneticPr fontId="2"/>
  </si>
  <si>
    <t>２．定年前と別基準で適用される</t>
    <rPh sb="2" eb="4">
      <t>テイネン</t>
    </rPh>
    <rPh sb="4" eb="5">
      <t>マエ</t>
    </rPh>
    <rPh sb="6" eb="7">
      <t>ベツ</t>
    </rPh>
    <rPh sb="7" eb="9">
      <t>キジュン</t>
    </rPh>
    <rPh sb="10" eb="12">
      <t>テキヨウ</t>
    </rPh>
    <phoneticPr fontId="2"/>
  </si>
  <si>
    <t>勤務が継続できる年齢の上限</t>
    <rPh sb="0" eb="2">
      <t>キンム</t>
    </rPh>
    <rPh sb="3" eb="5">
      <t>ケイゾク</t>
    </rPh>
    <rPh sb="8" eb="10">
      <t>ネンレイ</t>
    </rPh>
    <rPh sb="11" eb="13">
      <t>ジョウゲン</t>
    </rPh>
    <phoneticPr fontId="2"/>
  </si>
  <si>
    <t>２．労働者の職種によって異なる場合には、組合員比率の大きい方を記入してください。</t>
    <rPh sb="2" eb="5">
      <t>ロウドウシャ</t>
    </rPh>
    <rPh sb="6" eb="8">
      <t>ショクシュ</t>
    </rPh>
    <rPh sb="12" eb="13">
      <t>コト</t>
    </rPh>
    <rPh sb="15" eb="17">
      <t>バアイ</t>
    </rPh>
    <rPh sb="20" eb="23">
      <t>クミアイイン</t>
    </rPh>
    <rPh sb="23" eb="25">
      <t>ヒリツ</t>
    </rPh>
    <rPh sb="26" eb="27">
      <t>オオ</t>
    </rPh>
    <rPh sb="29" eb="30">
      <t>ホウ</t>
    </rPh>
    <rPh sb="31" eb="33">
      <t>キニュウ</t>
    </rPh>
    <phoneticPr fontId="2"/>
  </si>
  <si>
    <t>★労使協定の締結を要件に、年次有給休暇の日数のうち５日以内の日数について、時間単位で取得することができます。</t>
    <phoneticPr fontId="2"/>
  </si>
  <si>
    <t>１．計画年休制度では、年次有給休暇制度の日数のうち、５日を超える部分について労使協定の定めるところにより、</t>
  </si>
  <si>
    <t>　交替制方式、個人別付与方式等がある。</t>
    <rPh sb="1" eb="3">
      <t>コウタイ</t>
    </rPh>
    <rPh sb="3" eb="4">
      <t>セイ</t>
    </rPh>
    <rPh sb="4" eb="6">
      <t>ホウシキ</t>
    </rPh>
    <rPh sb="7" eb="9">
      <t>コジン</t>
    </rPh>
    <rPh sb="9" eb="10">
      <t>ベツ</t>
    </rPh>
    <rPh sb="10" eb="12">
      <t>フヨ</t>
    </rPh>
    <rPh sb="12" eb="15">
      <t>ホウシキトウ</t>
    </rPh>
    <phoneticPr fontId="2"/>
  </si>
  <si>
    <t>　計画的に付与することができる制度のことである。例えば、事業場全体の休業による一斉付与方式、班別の</t>
    <rPh sb="1" eb="4">
      <t>ケイカクテキ</t>
    </rPh>
    <rPh sb="5" eb="7">
      <t>フヨ</t>
    </rPh>
    <rPh sb="15" eb="17">
      <t>セイド</t>
    </rPh>
    <rPh sb="24" eb="25">
      <t>タト</t>
    </rPh>
    <rPh sb="28" eb="30">
      <t>ジギョウ</t>
    </rPh>
    <rPh sb="30" eb="31">
      <t>ジョウ</t>
    </rPh>
    <rPh sb="31" eb="33">
      <t>ゼンタイ</t>
    </rPh>
    <rPh sb="34" eb="36">
      <t>キュウギョウ</t>
    </rPh>
    <phoneticPr fontId="2"/>
  </si>
  <si>
    <t>　年間所定労働時間を入力してください。</t>
    <rPh sb="1" eb="3">
      <t>ネンカン</t>
    </rPh>
    <rPh sb="3" eb="5">
      <t>ショテイ</t>
    </rPh>
    <rPh sb="5" eb="7">
      <t>ロウドウ</t>
    </rPh>
    <rPh sb="7" eb="9">
      <t>ジカン</t>
    </rPh>
    <rPh sb="10" eb="12">
      <t>ニュウリョク</t>
    </rPh>
    <phoneticPr fontId="2"/>
  </si>
  <si>
    <t>１．３６協定締結において時間外労働時間は、１週１５時間、１ヶ月４５時間、１年３６０時間が法律上の根拠規定</t>
    <rPh sb="4" eb="6">
      <t>キョウテイ</t>
    </rPh>
    <rPh sb="6" eb="8">
      <t>テイケツ</t>
    </rPh>
    <rPh sb="12" eb="15">
      <t>ジカンガイ</t>
    </rPh>
    <rPh sb="15" eb="17">
      <t>ロウドウ</t>
    </rPh>
    <rPh sb="17" eb="19">
      <t>ジカン</t>
    </rPh>
    <rPh sb="22" eb="23">
      <t>シュウ</t>
    </rPh>
    <rPh sb="25" eb="27">
      <t>ジカン</t>
    </rPh>
    <rPh sb="30" eb="31">
      <t>ゲツ</t>
    </rPh>
    <rPh sb="33" eb="35">
      <t>ジカン</t>
    </rPh>
    <rPh sb="37" eb="38">
      <t>ネン</t>
    </rPh>
    <rPh sb="41" eb="43">
      <t>ジカン</t>
    </rPh>
    <rPh sb="44" eb="46">
      <t>ホウリツ</t>
    </rPh>
    <phoneticPr fontId="2"/>
  </si>
  <si>
    <t>　となっている。また、労使双方に対して、３６協定がこの基準に適合したものとなるよう義務づけられている。</t>
    <rPh sb="11" eb="13">
      <t>ロウシ</t>
    </rPh>
    <rPh sb="13" eb="15">
      <t>ソウホウ</t>
    </rPh>
    <rPh sb="16" eb="17">
      <t>タイ</t>
    </rPh>
    <rPh sb="22" eb="24">
      <t>キョウテイ</t>
    </rPh>
    <rPh sb="27" eb="29">
      <t>キジュン</t>
    </rPh>
    <rPh sb="30" eb="32">
      <t>テキゴウ</t>
    </rPh>
    <phoneticPr fontId="2"/>
  </si>
  <si>
    <t>（２）職業生活の節目に、労働者のリフレッシュを目的として、勤続年数など一定の要件に合致する労働者に</t>
    <rPh sb="3" eb="5">
      <t>ショクギョウ</t>
    </rPh>
    <rPh sb="5" eb="7">
      <t>セイカツ</t>
    </rPh>
    <rPh sb="8" eb="10">
      <t>フシメ</t>
    </rPh>
    <rPh sb="12" eb="15">
      <t>ロウドウシャ</t>
    </rPh>
    <rPh sb="23" eb="25">
      <t>モクテキ</t>
    </rPh>
    <rPh sb="29" eb="31">
      <t>キンゾク</t>
    </rPh>
    <rPh sb="31" eb="33">
      <t>ネンスウ</t>
    </rPh>
    <rPh sb="35" eb="37">
      <t>イッテイ</t>
    </rPh>
    <rPh sb="38" eb="40">
      <t>ヨウケン</t>
    </rPh>
    <rPh sb="41" eb="43">
      <t>ガッチ</t>
    </rPh>
    <rPh sb="45" eb="46">
      <t>ロウ</t>
    </rPh>
    <phoneticPr fontId="2"/>
  </si>
  <si>
    <r>
      <t>　　付与する</t>
    </r>
    <r>
      <rPr>
        <u/>
        <sz val="11"/>
        <color indexed="8"/>
        <rFont val="ＭＳ 明朝"/>
        <family val="1"/>
        <charset val="128"/>
      </rPr>
      <t>有給連続休暇</t>
    </r>
    <r>
      <rPr>
        <sz val="11"/>
        <color indexed="8"/>
        <rFont val="ＭＳ 明朝"/>
        <family val="1"/>
        <charset val="128"/>
      </rPr>
      <t>。積立年次有給休暇によるものを含み、毎年付与する休暇や有給教育訓練休暇を除く</t>
    </r>
    <rPh sb="2" eb="4">
      <t>フヨ</t>
    </rPh>
    <rPh sb="6" eb="8">
      <t>ユウキュウ</t>
    </rPh>
    <rPh sb="8" eb="10">
      <t>レンゾク</t>
    </rPh>
    <rPh sb="10" eb="12">
      <t>キュウカ</t>
    </rPh>
    <rPh sb="13" eb="15">
      <t>ツミタテ</t>
    </rPh>
    <rPh sb="15" eb="17">
      <t>ネンジ</t>
    </rPh>
    <rPh sb="17" eb="19">
      <t>ユウキュウ</t>
    </rPh>
    <rPh sb="19" eb="21">
      <t>キュウカ</t>
    </rPh>
    <rPh sb="27" eb="28">
      <t>フク</t>
    </rPh>
    <rPh sb="30" eb="32">
      <t>マイトシ</t>
    </rPh>
    <rPh sb="32" eb="34">
      <t>フヨ</t>
    </rPh>
    <rPh sb="36" eb="38">
      <t>キュウカ</t>
    </rPh>
    <rPh sb="39" eb="41">
      <t>ユウキュウ</t>
    </rPh>
    <rPh sb="41" eb="43">
      <t>キョウイク</t>
    </rPh>
    <phoneticPr fontId="2"/>
  </si>
  <si>
    <t>★労働者が申し出ることにより、要介護状態の対象家族が１人であれば年５日、２人以上であれば年１０日、</t>
    <rPh sb="1" eb="4">
      <t>ロウドウシャ</t>
    </rPh>
    <rPh sb="5" eb="6">
      <t>モウ</t>
    </rPh>
    <rPh sb="7" eb="8">
      <t>デ</t>
    </rPh>
    <phoneticPr fontId="2"/>
  </si>
  <si>
    <t>　介護休暇を取得することができます。また、2017年１月１日より所定労働時間が４時間を超える労働者は、</t>
    <phoneticPr fontId="2"/>
  </si>
  <si>
    <t>　半日単位でも介護休暇が取得ができるようになりました。</t>
    <rPh sb="7" eb="9">
      <t>カイゴ</t>
    </rPh>
    <rPh sb="9" eb="11">
      <t>キュウカ</t>
    </rPh>
    <rPh sb="12" eb="14">
      <t>シュトク</t>
    </rPh>
    <phoneticPr fontId="2"/>
  </si>
  <si>
    <t>★労働者が申し出ることにより、１年に５日（小学校就学前の子が２人以上の場合は１０日）の子の看護休暇を</t>
    <rPh sb="1" eb="4">
      <t>ロウドウシャ</t>
    </rPh>
    <rPh sb="5" eb="6">
      <t>モウ</t>
    </rPh>
    <rPh sb="7" eb="8">
      <t>デ</t>
    </rPh>
    <rPh sb="16" eb="17">
      <t>ネン</t>
    </rPh>
    <rPh sb="19" eb="20">
      <t>ニチ</t>
    </rPh>
    <rPh sb="31" eb="32">
      <t>ニン</t>
    </rPh>
    <rPh sb="32" eb="34">
      <t>イジョウ</t>
    </rPh>
    <rPh sb="35" eb="37">
      <t>バアイ</t>
    </rPh>
    <rPh sb="40" eb="41">
      <t>ニチ</t>
    </rPh>
    <phoneticPr fontId="2"/>
  </si>
  <si>
    <t>　介護休暇が取得ができるようになりました。</t>
    <phoneticPr fontId="2"/>
  </si>
  <si>
    <t>　取得することができます。また、2017年１月１日より所定労働時間が４時間を超える労働者は、半日単位でも</t>
    <rPh sb="1" eb="3">
      <t>シュトク</t>
    </rPh>
    <phoneticPr fontId="2"/>
  </si>
  <si>
    <t>　　　　　　① 育児休業に係る子が１歳６ケ月に達する日において、労働者本人又は配偶者が育児休業をしている場合</t>
    <rPh sb="8" eb="12">
      <t>イクジキュウギョウ</t>
    </rPh>
    <rPh sb="13" eb="14">
      <t>カカワ</t>
    </rPh>
    <rPh sb="15" eb="16">
      <t>コ</t>
    </rPh>
    <rPh sb="18" eb="19">
      <t>サイ</t>
    </rPh>
    <rPh sb="23" eb="24">
      <t>タッ</t>
    </rPh>
    <rPh sb="26" eb="27">
      <t>ヒ</t>
    </rPh>
    <rPh sb="32" eb="35">
      <t>ロウドウシャ</t>
    </rPh>
    <rPh sb="35" eb="37">
      <t>ホンニン</t>
    </rPh>
    <rPh sb="37" eb="38">
      <t>マタ</t>
    </rPh>
    <rPh sb="39" eb="42">
      <t>ハイグウシャ</t>
    </rPh>
    <rPh sb="43" eb="47">
      <t>イクジキュウギョウ</t>
    </rPh>
    <rPh sb="52" eb="54">
      <t>バアイ</t>
    </rPh>
    <phoneticPr fontId="2"/>
  </si>
  <si>
    <t>　　　　　　① 育児休業に係る子が１歳に達する日において、労働者本人又は配偶者が育児休業をしている場合</t>
    <phoneticPr fontId="2"/>
  </si>
  <si>
    <t>　　　　：両親がともに育児休業する場合、子が１歳２か月に達するまで休業が延長されます。</t>
    <rPh sb="5" eb="7">
      <t>リョウシン</t>
    </rPh>
    <rPh sb="11" eb="13">
      <t>イクジ</t>
    </rPh>
    <rPh sb="13" eb="15">
      <t>キュウギョウ</t>
    </rPh>
    <rPh sb="17" eb="19">
      <t>バアイ</t>
    </rPh>
    <rPh sb="20" eb="21">
      <t>コ</t>
    </rPh>
    <rPh sb="23" eb="24">
      <t>サイ</t>
    </rPh>
    <rPh sb="26" eb="27">
      <t>ゲツ</t>
    </rPh>
    <rPh sb="28" eb="29">
      <t>タッ</t>
    </rPh>
    <rPh sb="33" eb="35">
      <t>キュウギョウ</t>
    </rPh>
    <rPh sb="36" eb="38">
      <t>エンチョウ</t>
    </rPh>
    <phoneticPr fontId="2"/>
  </si>
  <si>
    <t>１．再雇用制度がある</t>
    <rPh sb="2" eb="5">
      <t>サイコヨウ</t>
    </rPh>
    <rPh sb="5" eb="7">
      <t>セイド</t>
    </rPh>
    <phoneticPr fontId="2"/>
  </si>
  <si>
    <t>２．勤務延長制度がある</t>
    <rPh sb="2" eb="4">
      <t>キンム</t>
    </rPh>
    <rPh sb="4" eb="6">
      <t>エンチョウ</t>
    </rPh>
    <rPh sb="6" eb="8">
      <t>セイド</t>
    </rPh>
    <phoneticPr fontId="2"/>
  </si>
  <si>
    <t>定年制なし</t>
    <rPh sb="0" eb="3">
      <t>テイネンセイ</t>
    </rPh>
    <phoneticPr fontId="2"/>
  </si>
  <si>
    <t>（２）６０歳以降の雇用</t>
    <rPh sb="5" eb="8">
      <t>サイイコウ</t>
    </rPh>
    <rPh sb="9" eb="11">
      <t>コヨウ</t>
    </rPh>
    <phoneticPr fontId="2"/>
  </si>
  <si>
    <t>６０歳以降の雇用</t>
    <rPh sb="2" eb="5">
      <t>サイイコウ</t>
    </rPh>
    <rPh sb="6" eb="8">
      <t>コヨウ</t>
    </rPh>
    <phoneticPr fontId="2"/>
  </si>
  <si>
    <t>（定年が６５歳以降の場合は、記入不要です）</t>
    <rPh sb="1" eb="3">
      <t>テイネン</t>
    </rPh>
    <rPh sb="6" eb="7">
      <t>サイ</t>
    </rPh>
    <rPh sb="7" eb="9">
      <t>イコウ</t>
    </rPh>
    <rPh sb="10" eb="12">
      <t>バアイ</t>
    </rPh>
    <rPh sb="14" eb="16">
      <t>キニュウ</t>
    </rPh>
    <rPh sb="16" eb="18">
      <t>フヨウ</t>
    </rPh>
    <phoneticPr fontId="2"/>
  </si>
  <si>
    <t>３．ポイント制</t>
    <rPh sb="6" eb="7">
      <t>セイ</t>
    </rPh>
    <phoneticPr fontId="2"/>
  </si>
  <si>
    <t>ポイント制：資格等により個人ごとにポイントを累積し、累積ポイントに</t>
    <phoneticPr fontId="2"/>
  </si>
  <si>
    <t>　　　　　　単価を乗じるなどの計算による方式</t>
    <rPh sb="15" eb="17">
      <t>ケイサン</t>
    </rPh>
    <rPh sb="20" eb="22">
      <t>ホウシキ</t>
    </rPh>
    <phoneticPr fontId="2"/>
  </si>
  <si>
    <t>　　　　：子が１歳に達する時点で、次のいずれにも該当する場合は、子が１歳６ケ月に達するまで育児休業を取得することが</t>
    <rPh sb="5" eb="6">
      <t>コ</t>
    </rPh>
    <rPh sb="8" eb="9">
      <t>サイ</t>
    </rPh>
    <rPh sb="10" eb="11">
      <t>タッ</t>
    </rPh>
    <rPh sb="13" eb="15">
      <t>ジテン</t>
    </rPh>
    <rPh sb="17" eb="18">
      <t>ツギ</t>
    </rPh>
    <rPh sb="24" eb="26">
      <t>ガイトウ</t>
    </rPh>
    <rPh sb="28" eb="30">
      <t>バアイ</t>
    </rPh>
    <phoneticPr fontId="2"/>
  </si>
  <si>
    <t>　　　　　できます。</t>
    <phoneticPr fontId="2"/>
  </si>
  <si>
    <r>
      <t>　　　　　更に、子が１歳６ケ月に達する時点で、次の①②に該当する場合は、子が</t>
    </r>
    <r>
      <rPr>
        <u/>
        <sz val="11"/>
        <rFont val="ＭＳ 明朝"/>
        <family val="1"/>
        <charset val="128"/>
      </rPr>
      <t>２歳</t>
    </r>
    <r>
      <rPr>
        <sz val="11"/>
        <rFont val="ＭＳ 明朝"/>
        <family val="1"/>
        <charset val="128"/>
      </rPr>
      <t>に達するまで育児休業を取得できます。　</t>
    </r>
    <rPh sb="5" eb="6">
      <t>サラ</t>
    </rPh>
    <rPh sb="8" eb="9">
      <t>コ</t>
    </rPh>
    <rPh sb="11" eb="12">
      <t>サイ</t>
    </rPh>
    <rPh sb="16" eb="17">
      <t>タッ</t>
    </rPh>
    <rPh sb="19" eb="21">
      <t>ジテン</t>
    </rPh>
    <rPh sb="23" eb="24">
      <t>ツギ</t>
    </rPh>
    <rPh sb="28" eb="30">
      <t>ガイトウ</t>
    </rPh>
    <rPh sb="32" eb="34">
      <t>バアイ</t>
    </rPh>
    <rPh sb="36" eb="37">
      <t>コ</t>
    </rPh>
    <rPh sb="39" eb="40">
      <t>サイ</t>
    </rPh>
    <rPh sb="41" eb="42">
      <t>タッ</t>
    </rPh>
    <rPh sb="46" eb="48">
      <t>イクジ</t>
    </rPh>
    <rPh sb="48" eb="50">
      <t>キュウギョウ</t>
    </rPh>
    <rPh sb="51" eb="53">
      <t>シュトク</t>
    </rPh>
    <phoneticPr fontId="2"/>
  </si>
  <si>
    <t>１．定年時に支給し、さらに再雇用・勤務延長期間分を退職時に支給する</t>
    <rPh sb="2" eb="4">
      <t>テイネン</t>
    </rPh>
    <rPh sb="4" eb="5">
      <t>ジ</t>
    </rPh>
    <rPh sb="6" eb="8">
      <t>シキュウ</t>
    </rPh>
    <rPh sb="21" eb="23">
      <t>キカン</t>
    </rPh>
    <rPh sb="23" eb="24">
      <t>ブン</t>
    </rPh>
    <rPh sb="25" eb="27">
      <t>タイショク</t>
    </rPh>
    <rPh sb="27" eb="28">
      <t>ジ</t>
    </rPh>
    <rPh sb="29" eb="31">
      <t>シキュウ</t>
    </rPh>
    <phoneticPr fontId="2"/>
  </si>
  <si>
    <t>２．定年時に支給し、再雇用・勤務延長期間分は支給しない</t>
    <rPh sb="2" eb="4">
      <t>テイネン</t>
    </rPh>
    <rPh sb="4" eb="5">
      <t>ジ</t>
    </rPh>
    <rPh sb="6" eb="8">
      <t>シキュウ</t>
    </rPh>
    <rPh sb="18" eb="20">
      <t>キカン</t>
    </rPh>
    <rPh sb="20" eb="21">
      <t>ブン</t>
    </rPh>
    <rPh sb="22" eb="24">
      <t>シキュウ</t>
    </rPh>
    <phoneticPr fontId="2"/>
  </si>
  <si>
    <t>３．退職時期まで支給を延期（再雇用・勤務延長期間分を加算する）</t>
    <rPh sb="2" eb="4">
      <t>タイショク</t>
    </rPh>
    <rPh sb="4" eb="6">
      <t>ジキ</t>
    </rPh>
    <rPh sb="8" eb="10">
      <t>シキュウ</t>
    </rPh>
    <rPh sb="11" eb="13">
      <t>エンキ</t>
    </rPh>
    <rPh sb="22" eb="24">
      <t>キカン</t>
    </rPh>
    <rPh sb="24" eb="25">
      <t>ブン</t>
    </rPh>
    <rPh sb="26" eb="28">
      <t>カサン</t>
    </rPh>
    <phoneticPr fontId="2"/>
  </si>
  <si>
    <t>４．退職時期まで支給を延期（再雇用・勤務延長期間分は加算されない）</t>
    <rPh sb="2" eb="4">
      <t>タイショク</t>
    </rPh>
    <rPh sb="4" eb="6">
      <t>ジキ</t>
    </rPh>
    <rPh sb="8" eb="10">
      <t>シキュウ</t>
    </rPh>
    <rPh sb="11" eb="13">
      <t>エンキ</t>
    </rPh>
    <rPh sb="22" eb="24">
      <t>キカン</t>
    </rPh>
    <rPh sb="24" eb="25">
      <t>ブン</t>
    </rPh>
    <rPh sb="26" eb="28">
      <t>カサン</t>
    </rPh>
    <phoneticPr fontId="2"/>
  </si>
  <si>
    <t>（「あり」の場合）企業年金を一時金として受け取れる選択肢があるか</t>
    <rPh sb="6" eb="8">
      <t>バアイ</t>
    </rPh>
    <rPh sb="9" eb="11">
      <t>キギョウ</t>
    </rPh>
    <rPh sb="11" eb="13">
      <t>ネンキン</t>
    </rPh>
    <rPh sb="14" eb="17">
      <t>イチジキン</t>
    </rPh>
    <rPh sb="20" eb="21">
      <t>ウ</t>
    </rPh>
    <rPh sb="22" eb="23">
      <t>ト</t>
    </rPh>
    <rPh sb="25" eb="28">
      <t>センタクシ</t>
    </rPh>
    <phoneticPr fontId="2"/>
  </si>
  <si>
    <t>（３）計画年休制度の日数（前問(２)で１～３に回答した組合へ）</t>
    <rPh sb="3" eb="5">
      <t>ケイカク</t>
    </rPh>
    <rPh sb="5" eb="7">
      <t>ネンキュウ</t>
    </rPh>
    <rPh sb="7" eb="9">
      <t>セイド</t>
    </rPh>
    <rPh sb="10" eb="12">
      <t>ニッスウ</t>
    </rPh>
    <rPh sb="13" eb="14">
      <t>ゼン</t>
    </rPh>
    <rPh sb="14" eb="15">
      <t>モン</t>
    </rPh>
    <rPh sb="23" eb="25">
      <t>カイトウ</t>
    </rPh>
    <rPh sb="27" eb="29">
      <t>クミアイ</t>
    </rPh>
    <phoneticPr fontId="2"/>
  </si>
  <si>
    <t>Ｇ．フレックスタイム制</t>
    <rPh sb="10" eb="11">
      <t>セイ</t>
    </rPh>
    <phoneticPr fontId="2"/>
  </si>
  <si>
    <t>３．定年時と同じ企業内で異なる仕事</t>
    <rPh sb="2" eb="4">
      <t>テイネン</t>
    </rPh>
    <rPh sb="4" eb="5">
      <t>ジ</t>
    </rPh>
    <rPh sb="6" eb="7">
      <t>オナ</t>
    </rPh>
    <rPh sb="8" eb="11">
      <t>キギョウナイ</t>
    </rPh>
    <rPh sb="12" eb="13">
      <t>コト</t>
    </rPh>
    <rPh sb="15" eb="17">
      <t>シゴト</t>
    </rPh>
    <phoneticPr fontId="2"/>
  </si>
  <si>
    <t>（10）</t>
    <phoneticPr fontId="2"/>
  </si>
  <si>
    <t>≪入力上の注意≫ 上記（１）～（10）の各種制度の定義は以下のとおりです。</t>
    <rPh sb="1" eb="3">
      <t>ニュウリョク</t>
    </rPh>
    <rPh sb="3" eb="4">
      <t>ジョウ</t>
    </rPh>
    <rPh sb="5" eb="7">
      <t>チュウイ</t>
    </rPh>
    <rPh sb="9" eb="11">
      <t>ジョウキ</t>
    </rPh>
    <rPh sb="20" eb="22">
      <t>カクシュ</t>
    </rPh>
    <rPh sb="22" eb="24">
      <t>セイド</t>
    </rPh>
    <rPh sb="25" eb="27">
      <t>テイギ</t>
    </rPh>
    <rPh sb="28" eb="30">
      <t>イカ</t>
    </rPh>
    <phoneticPr fontId="2"/>
  </si>
  <si>
    <t>常昼勤</t>
    <phoneticPr fontId="24"/>
  </si>
  <si>
    <t>実績（常昼勤）</t>
    <rPh sb="0" eb="2">
      <t>ジッセキ</t>
    </rPh>
    <phoneticPr fontId="2"/>
  </si>
  <si>
    <t>実績（交替勤）</t>
    <rPh sb="0" eb="2">
      <t>ジッセキ</t>
    </rPh>
    <phoneticPr fontId="2"/>
  </si>
  <si>
    <t>６．奨学金返済支援制度</t>
    <rPh sb="2" eb="5">
      <t>ショウガクキン</t>
    </rPh>
    <rPh sb="5" eb="7">
      <t>ヘンサイ</t>
    </rPh>
    <rPh sb="7" eb="9">
      <t>シエン</t>
    </rPh>
    <rPh sb="9" eb="11">
      <t>セイド</t>
    </rPh>
    <phoneticPr fontId="2"/>
  </si>
  <si>
    <t>制度ありの場合の概要</t>
    <rPh sb="0" eb="2">
      <t>セイド</t>
    </rPh>
    <rPh sb="5" eb="7">
      <t>バアイ</t>
    </rPh>
    <rPh sb="8" eb="10">
      <t>ガイヨウ</t>
    </rPh>
    <phoneticPr fontId="2"/>
  </si>
  <si>
    <t>１．支援金を月々給付</t>
    <rPh sb="2" eb="5">
      <t>シエンキン</t>
    </rPh>
    <rPh sb="6" eb="8">
      <t>ツキヅキ</t>
    </rPh>
    <rPh sb="8" eb="10">
      <t>キュウフ</t>
    </rPh>
    <rPh sb="9" eb="10">
      <t>シキュウ</t>
    </rPh>
    <phoneticPr fontId="2"/>
  </si>
  <si>
    <t>２．一時金給付</t>
    <rPh sb="2" eb="5">
      <t>イチジキン</t>
    </rPh>
    <rPh sb="5" eb="7">
      <t>キュウフ</t>
    </rPh>
    <phoneticPr fontId="2"/>
  </si>
  <si>
    <t>支援金月々給付の場合</t>
    <rPh sb="0" eb="3">
      <t>シエンキン</t>
    </rPh>
    <rPh sb="3" eb="5">
      <t>ツキヅキ</t>
    </rPh>
    <rPh sb="5" eb="7">
      <t>キュウフ</t>
    </rPh>
    <rPh sb="8" eb="10">
      <t>バアイ</t>
    </rPh>
    <phoneticPr fontId="2"/>
  </si>
  <si>
    <t>１．給付期限あり</t>
    <rPh sb="2" eb="4">
      <t>キュウフ</t>
    </rPh>
    <rPh sb="4" eb="6">
      <t>キゲン</t>
    </rPh>
    <phoneticPr fontId="2"/>
  </si>
  <si>
    <t>２．給付額上限あり</t>
    <rPh sb="2" eb="4">
      <t>キュウフ</t>
    </rPh>
    <rPh sb="4" eb="5">
      <t>ガク</t>
    </rPh>
    <rPh sb="5" eb="7">
      <t>ジョウゲン</t>
    </rPh>
    <phoneticPr fontId="2"/>
  </si>
  <si>
    <t>→</t>
    <phoneticPr fontId="2"/>
  </si>
  <si>
    <t>年間</t>
    <rPh sb="0" eb="2">
      <t>ネンカン</t>
    </rPh>
    <phoneticPr fontId="2"/>
  </si>
  <si>
    <t>万円</t>
    <rPh sb="0" eb="2">
      <t>マンエン</t>
    </rPh>
    <phoneticPr fontId="2"/>
  </si>
  <si>
    <t>４．その他</t>
    <rPh sb="4" eb="5">
      <t>タ</t>
    </rPh>
    <phoneticPr fontId="2"/>
  </si>
  <si>
    <t>１．給付額上限あり</t>
    <rPh sb="2" eb="4">
      <t>キュウフ</t>
    </rPh>
    <rPh sb="4" eb="5">
      <t>ガク</t>
    </rPh>
    <rPh sb="5" eb="7">
      <t>ジョウゲン</t>
    </rPh>
    <phoneticPr fontId="2"/>
  </si>
  <si>
    <t>２．給付額上限なし</t>
    <rPh sb="2" eb="4">
      <t>キュウフ</t>
    </rPh>
    <rPh sb="4" eb="5">
      <t>ガク</t>
    </rPh>
    <rPh sb="5" eb="7">
      <t>ジョウゲン</t>
    </rPh>
    <phoneticPr fontId="2"/>
  </si>
  <si>
    <t>一時金給付の場合</t>
    <rPh sb="0" eb="3">
      <t>イチジキン</t>
    </rPh>
    <rPh sb="3" eb="5">
      <t>キュウフ</t>
    </rPh>
    <rPh sb="6" eb="8">
      <t>バアイ</t>
    </rPh>
    <phoneticPr fontId="2"/>
  </si>
  <si>
    <t>2020年度　連合新潟労働条件実態調査</t>
    <rPh sb="4" eb="6">
      <t>ネンド</t>
    </rPh>
    <rPh sb="7" eb="9">
      <t>レンゴウ</t>
    </rPh>
    <rPh sb="9" eb="11">
      <t>ニイガタ</t>
    </rPh>
    <rPh sb="11" eb="13">
      <t>ロウドウ</t>
    </rPh>
    <rPh sb="13" eb="15">
      <t>ジョウケン</t>
    </rPh>
    <rPh sb="15" eb="17">
      <t>ジッタイ</t>
    </rPh>
    <rPh sb="17" eb="19">
      <t>チョウサ</t>
    </rPh>
    <phoneticPr fontId="2"/>
  </si>
  <si>
    <r>
      <t>　１．設問の中にある2019</t>
    </r>
    <r>
      <rPr>
        <u/>
        <sz val="11"/>
        <color theme="1"/>
        <rFont val="ＭＳ 明朝"/>
        <family val="1"/>
        <charset val="128"/>
      </rPr>
      <t>年</t>
    </r>
    <r>
      <rPr>
        <sz val="11"/>
        <color theme="1"/>
        <rFont val="ＭＳ 明朝"/>
        <family val="1"/>
        <charset val="128"/>
      </rPr>
      <t>は１月～12月、2019</t>
    </r>
    <r>
      <rPr>
        <u/>
        <sz val="11"/>
        <color theme="1"/>
        <rFont val="ＭＳ 明朝"/>
        <family val="1"/>
        <charset val="128"/>
      </rPr>
      <t>年度</t>
    </r>
    <r>
      <rPr>
        <sz val="11"/>
        <color theme="1"/>
        <rFont val="ＭＳ 明朝"/>
        <family val="1"/>
        <charset val="128"/>
      </rPr>
      <t>は４月～翌年３月としますが、その他の期間で会</t>
    </r>
    <rPh sb="3" eb="5">
      <t>セツモン</t>
    </rPh>
    <rPh sb="6" eb="7">
      <t>ナカ</t>
    </rPh>
    <rPh sb="14" eb="15">
      <t>ネン</t>
    </rPh>
    <rPh sb="17" eb="18">
      <t>ガツ</t>
    </rPh>
    <rPh sb="21" eb="22">
      <t>ガツ</t>
    </rPh>
    <rPh sb="27" eb="29">
      <t>ネンド</t>
    </rPh>
    <rPh sb="31" eb="32">
      <t>ガツ</t>
    </rPh>
    <rPh sb="33" eb="35">
      <t>ヨクネン</t>
    </rPh>
    <rPh sb="36" eb="37">
      <t>ガツ</t>
    </rPh>
    <rPh sb="45" eb="46">
      <t>タ</t>
    </rPh>
    <rPh sb="47" eb="49">
      <t>キカン</t>
    </rPh>
    <rPh sb="50" eb="51">
      <t>カイ</t>
    </rPh>
    <phoneticPr fontId="2"/>
  </si>
  <si>
    <t>１．2020賃上げ後の組合員平均所定内賃金支給額（</t>
    <rPh sb="6" eb="8">
      <t>チンア</t>
    </rPh>
    <rPh sb="9" eb="10">
      <t>ゴ</t>
    </rPh>
    <rPh sb="11" eb="14">
      <t>クミアイイン</t>
    </rPh>
    <rPh sb="14" eb="16">
      <t>ヘイキン</t>
    </rPh>
    <rPh sb="16" eb="19">
      <t>ショテイナイ</t>
    </rPh>
    <rPh sb="19" eb="21">
      <t>チンギン</t>
    </rPh>
    <rPh sb="21" eb="23">
      <t>シキュウ</t>
    </rPh>
    <rPh sb="23" eb="24">
      <t>ガク</t>
    </rPh>
    <phoneticPr fontId="2"/>
  </si>
  <si>
    <t>2020賃上げ後平均
支給実績</t>
    <rPh sb="4" eb="6">
      <t>チンア</t>
    </rPh>
    <rPh sb="7" eb="8">
      <t>ゴ</t>
    </rPh>
    <rPh sb="8" eb="10">
      <t>ヘイキン</t>
    </rPh>
    <rPh sb="11" eb="13">
      <t>シキュウ</t>
    </rPh>
    <rPh sb="13" eb="15">
      <t>ジッセキ</t>
    </rPh>
    <phoneticPr fontId="2"/>
  </si>
  <si>
    <t>2020賃上げ額</t>
    <rPh sb="4" eb="6">
      <t>チンア</t>
    </rPh>
    <rPh sb="7" eb="8">
      <t>ガク</t>
    </rPh>
    <phoneticPr fontId="2"/>
  </si>
  <si>
    <t>１．所定内賃金は2020年賃金闘争による賃上げ後の水準とし、原則として６月分を入力してください。それ以外の</t>
    <rPh sb="2" eb="5">
      <t>ショテイナイ</t>
    </rPh>
    <rPh sb="5" eb="7">
      <t>チンギン</t>
    </rPh>
    <rPh sb="12" eb="13">
      <t>ネン</t>
    </rPh>
    <rPh sb="13" eb="15">
      <t>チンギン</t>
    </rPh>
    <rPh sb="15" eb="17">
      <t>トウソウ</t>
    </rPh>
    <rPh sb="20" eb="22">
      <t>チンア</t>
    </rPh>
    <rPh sb="23" eb="24">
      <t>ゴ</t>
    </rPh>
    <rPh sb="25" eb="27">
      <t>スイジュン</t>
    </rPh>
    <rPh sb="30" eb="32">
      <t>ゲンソク</t>
    </rPh>
    <rPh sb="36" eb="38">
      <t>ガツブン</t>
    </rPh>
    <rPh sb="39" eb="41">
      <t>ニュウリョク</t>
    </rPh>
    <rPh sb="50" eb="52">
      <t>イガイ</t>
    </rPh>
    <phoneticPr fontId="2"/>
  </si>
  <si>
    <t>１．賃金は、2020年賃金闘争による改定後の水準を入力してください。なお、時限的な賃金カットなどは、モデル</t>
    <rPh sb="2" eb="4">
      <t>チンギン</t>
    </rPh>
    <rPh sb="10" eb="11">
      <t>ネン</t>
    </rPh>
    <rPh sb="11" eb="13">
      <t>チンギン</t>
    </rPh>
    <rPh sb="13" eb="15">
      <t>トウソウ</t>
    </rPh>
    <rPh sb="18" eb="20">
      <t>カイテイ</t>
    </rPh>
    <rPh sb="20" eb="21">
      <t>ゴ</t>
    </rPh>
    <rPh sb="22" eb="24">
      <t>スイジュン</t>
    </rPh>
    <rPh sb="25" eb="27">
      <t>ニュウリョク</t>
    </rPh>
    <rPh sb="37" eb="40">
      <t>ジゲンテキ</t>
    </rPh>
    <rPh sb="41" eb="43">
      <t>チンギン</t>
    </rPh>
    <phoneticPr fontId="2"/>
  </si>
  <si>
    <t>５．年齢は、2020年４月１日現在の満年齢とします。</t>
    <rPh sb="2" eb="4">
      <t>ネンレイ</t>
    </rPh>
    <rPh sb="10" eb="11">
      <t>ネン</t>
    </rPh>
    <rPh sb="12" eb="13">
      <t>ガツ</t>
    </rPh>
    <rPh sb="14" eb="15">
      <t>ニチ</t>
    </rPh>
    <rPh sb="15" eb="17">
      <t>ゲンザイ</t>
    </rPh>
    <rPh sb="18" eb="19">
      <t>マン</t>
    </rPh>
    <rPh sb="19" eb="21">
      <t>ネンレイ</t>
    </rPh>
    <phoneticPr fontId="2"/>
  </si>
  <si>
    <t>４．学歴別初任賃金（2020年度）</t>
    <rPh sb="2" eb="5">
      <t>ガクレキベツ</t>
    </rPh>
    <rPh sb="5" eb="7">
      <t>ショニン</t>
    </rPh>
    <rPh sb="7" eb="9">
      <t>チンギン</t>
    </rPh>
    <rPh sb="14" eb="16">
      <t>ネンド</t>
    </rPh>
    <phoneticPr fontId="2"/>
  </si>
  <si>
    <t>2020春季生活闘争での新設・水準引き上げの有無</t>
    <rPh sb="4" eb="6">
      <t>シュンキ</t>
    </rPh>
    <rPh sb="6" eb="8">
      <t>セイカツ</t>
    </rPh>
    <rPh sb="8" eb="10">
      <t>トウソウ</t>
    </rPh>
    <rPh sb="12" eb="14">
      <t>シンセツ</t>
    </rPh>
    <rPh sb="15" eb="17">
      <t>スイジュン</t>
    </rPh>
    <rPh sb="17" eb="18">
      <t>ヒ</t>
    </rPh>
    <rPh sb="19" eb="20">
      <t>ア</t>
    </rPh>
    <rPh sb="22" eb="24">
      <t>ウム</t>
    </rPh>
    <phoneticPr fontId="2"/>
  </si>
  <si>
    <t>１．一時金（2019年年末、2020年夏季）の組合員１人平均支給額・月数</t>
    <rPh sb="2" eb="5">
      <t>イチジキン</t>
    </rPh>
    <rPh sb="10" eb="11">
      <t>ネン</t>
    </rPh>
    <rPh sb="11" eb="13">
      <t>ネンマツ</t>
    </rPh>
    <rPh sb="18" eb="19">
      <t>ネン</t>
    </rPh>
    <rPh sb="19" eb="21">
      <t>カキ</t>
    </rPh>
    <rPh sb="23" eb="26">
      <t>クミアイイン</t>
    </rPh>
    <rPh sb="27" eb="28">
      <t>ニン</t>
    </rPh>
    <rPh sb="28" eb="30">
      <t>ヘイキン</t>
    </rPh>
    <rPh sb="30" eb="33">
      <t>シキュウガク</t>
    </rPh>
    <rPh sb="34" eb="36">
      <t>ツキスウ</t>
    </rPh>
    <phoneticPr fontId="2"/>
  </si>
  <si>
    <t>２０１９年末</t>
    <rPh sb="4" eb="6">
      <t>ネンマツ</t>
    </rPh>
    <phoneticPr fontId="2"/>
  </si>
  <si>
    <t>２０２０夏季</t>
    <rPh sb="4" eb="6">
      <t>カキ</t>
    </rPh>
    <phoneticPr fontId="2"/>
  </si>
  <si>
    <t>３．「その他」（※１）一時金の欄には、2020年７月までの１年間に支給された年末・夏季以外の一時金（例え</t>
    <rPh sb="5" eb="6">
      <t>タ</t>
    </rPh>
    <rPh sb="11" eb="14">
      <t>イチジキン</t>
    </rPh>
    <rPh sb="15" eb="16">
      <t>ラン</t>
    </rPh>
    <rPh sb="23" eb="24">
      <t>ネン</t>
    </rPh>
    <rPh sb="25" eb="26">
      <t>ガツ</t>
    </rPh>
    <rPh sb="30" eb="32">
      <t>ネンカン</t>
    </rPh>
    <rPh sb="33" eb="35">
      <t>シキュウ</t>
    </rPh>
    <rPh sb="38" eb="40">
      <t>ネンマツ</t>
    </rPh>
    <rPh sb="41" eb="43">
      <t>カキ</t>
    </rPh>
    <rPh sb="43" eb="45">
      <t>イガイ</t>
    </rPh>
    <rPh sb="46" eb="49">
      <t>イチジキン</t>
    </rPh>
    <rPh sb="50" eb="51">
      <t>タト</t>
    </rPh>
    <phoneticPr fontId="2"/>
  </si>
  <si>
    <t>（2019年年末一時金と2020年夏季一時金、その他一時金の合計額）</t>
    <rPh sb="5" eb="6">
      <t>ネン</t>
    </rPh>
    <rPh sb="6" eb="8">
      <t>ネンマツ</t>
    </rPh>
    <rPh sb="8" eb="11">
      <t>イチジキン</t>
    </rPh>
    <rPh sb="16" eb="17">
      <t>ネン</t>
    </rPh>
    <rPh sb="17" eb="19">
      <t>カキ</t>
    </rPh>
    <rPh sb="19" eb="22">
      <t>イチジキン</t>
    </rPh>
    <rPh sb="25" eb="26">
      <t>タ</t>
    </rPh>
    <rPh sb="26" eb="29">
      <t>イチジキン</t>
    </rPh>
    <rPh sb="30" eb="32">
      <t>ゴウケイ</t>
    </rPh>
    <rPh sb="32" eb="33">
      <t>ガク</t>
    </rPh>
    <phoneticPr fontId="2"/>
  </si>
  <si>
    <t>２．2019年年末一時金と2020年夏季一時金および、その他の一時金（年末手当など）を合計した７月までの年間</t>
    <rPh sb="6" eb="7">
      <t>ネン</t>
    </rPh>
    <rPh sb="7" eb="9">
      <t>ネンマツ</t>
    </rPh>
    <rPh sb="9" eb="12">
      <t>イチジキン</t>
    </rPh>
    <rPh sb="17" eb="18">
      <t>ネン</t>
    </rPh>
    <rPh sb="18" eb="20">
      <t>カキ</t>
    </rPh>
    <rPh sb="20" eb="23">
      <t>イチジキン</t>
    </rPh>
    <rPh sb="29" eb="30">
      <t>タ</t>
    </rPh>
    <rPh sb="31" eb="34">
      <t>イチジキン</t>
    </rPh>
    <rPh sb="35" eb="37">
      <t>ネンマツ</t>
    </rPh>
    <rPh sb="37" eb="39">
      <t>テアテ</t>
    </rPh>
    <rPh sb="43" eb="45">
      <t>ゴウケイ</t>
    </rPh>
    <rPh sb="48" eb="49">
      <t>ガツ</t>
    </rPh>
    <rPh sb="52" eb="54">
      <t>ネンカン</t>
    </rPh>
    <phoneticPr fontId="2"/>
  </si>
  <si>
    <t>３．2019年年末と2020年夏季は同一者でないことに注意してください。（20歳の欄を例にとると2019年末は20歳</t>
    <rPh sb="6" eb="7">
      <t>ネン</t>
    </rPh>
    <rPh sb="7" eb="9">
      <t>ネンマツ</t>
    </rPh>
    <rPh sb="14" eb="15">
      <t>ネン</t>
    </rPh>
    <rPh sb="15" eb="17">
      <t>カキ</t>
    </rPh>
    <rPh sb="18" eb="20">
      <t>ドウイツ</t>
    </rPh>
    <rPh sb="20" eb="21">
      <t>シャ</t>
    </rPh>
    <rPh sb="27" eb="29">
      <t>チュウイ</t>
    </rPh>
    <rPh sb="39" eb="40">
      <t>サイ</t>
    </rPh>
    <rPh sb="41" eb="42">
      <t>ラン</t>
    </rPh>
    <rPh sb="43" eb="44">
      <t>レイ</t>
    </rPh>
    <rPh sb="52" eb="53">
      <t>ネン</t>
    </rPh>
    <rPh sb="53" eb="54">
      <t>マツ</t>
    </rPh>
    <rPh sb="57" eb="58">
      <t>サイ</t>
    </rPh>
    <phoneticPr fontId="2"/>
  </si>
  <si>
    <t>　の人の一時金、2020年の夏季は、2020年で20歳の人の一時金を記入してください。）</t>
    <rPh sb="2" eb="3">
      <t>ヒト</t>
    </rPh>
    <rPh sb="4" eb="7">
      <t>イチジキン</t>
    </rPh>
    <rPh sb="12" eb="13">
      <t>ネン</t>
    </rPh>
    <rPh sb="14" eb="16">
      <t>カキ</t>
    </rPh>
    <rPh sb="22" eb="23">
      <t>ネン</t>
    </rPh>
    <rPh sb="26" eb="27">
      <t>サイ</t>
    </rPh>
    <rPh sb="28" eb="29">
      <t>ヒト</t>
    </rPh>
    <rPh sb="30" eb="33">
      <t>イチジキン</t>
    </rPh>
    <rPh sb="34" eb="36">
      <t>キニュウ</t>
    </rPh>
    <phoneticPr fontId="2"/>
  </si>
  <si>
    <t>（2020年度）</t>
    <phoneticPr fontId="2"/>
  </si>
  <si>
    <t>１．年間休日総数（2020年または2020年度）</t>
    <rPh sb="2" eb="4">
      <t>ネンカン</t>
    </rPh>
    <rPh sb="4" eb="6">
      <t>キュウジツ</t>
    </rPh>
    <rPh sb="6" eb="8">
      <t>ソウスウ</t>
    </rPh>
    <rPh sb="13" eb="14">
      <t>ネン</t>
    </rPh>
    <rPh sb="21" eb="23">
      <t>ネンド</t>
    </rPh>
    <phoneticPr fontId="2"/>
  </si>
  <si>
    <t>2019年(または2019
年度)年次有給休暇付与日数
（繰越分を除く）
（組合員平均）</t>
    <rPh sb="14" eb="16">
      <t>ネンド</t>
    </rPh>
    <rPh sb="17" eb="19">
      <t>ネンジ</t>
    </rPh>
    <rPh sb="19" eb="21">
      <t>ユウキュウ</t>
    </rPh>
    <rPh sb="21" eb="23">
      <t>キュウカ</t>
    </rPh>
    <rPh sb="23" eb="25">
      <t>フヨ</t>
    </rPh>
    <rPh sb="25" eb="27">
      <t>ニッスウ</t>
    </rPh>
    <rPh sb="29" eb="31">
      <t>クリコシ</t>
    </rPh>
    <rPh sb="31" eb="32">
      <t>ブン</t>
    </rPh>
    <rPh sb="33" eb="34">
      <t>ノゾ</t>
    </rPh>
    <rPh sb="38" eb="41">
      <t>クミアイイン</t>
    </rPh>
    <rPh sb="41" eb="43">
      <t>ヘイキン</t>
    </rPh>
    <phoneticPr fontId="2"/>
  </si>
  <si>
    <t>2019年(または2019
年度)年次有給休暇
取得日数
（組合員平均）</t>
    <rPh sb="4" eb="5">
      <t>ネン</t>
    </rPh>
    <rPh sb="14" eb="16">
      <t>ネンド</t>
    </rPh>
    <rPh sb="17" eb="19">
      <t>ネンジ</t>
    </rPh>
    <rPh sb="19" eb="21">
      <t>ユウキュウ</t>
    </rPh>
    <rPh sb="21" eb="23">
      <t>キュウカ</t>
    </rPh>
    <rPh sb="24" eb="26">
      <t>シュトク</t>
    </rPh>
    <rPh sb="26" eb="28">
      <t>ニッスウ</t>
    </rPh>
    <rPh sb="30" eb="33">
      <t>クミアイイン</t>
    </rPh>
    <rPh sb="33" eb="35">
      <t>ヘイキン</t>
    </rPh>
    <phoneticPr fontId="2"/>
  </si>
  <si>
    <t>３．「年間所定労働時間」が協定されていない場合には、2019年1月から12月まで、または2019年4月から2020年3月までの</t>
    <rPh sb="3" eb="5">
      <t>ネンカン</t>
    </rPh>
    <rPh sb="5" eb="7">
      <t>ショテイ</t>
    </rPh>
    <rPh sb="7" eb="9">
      <t>ロウドウ</t>
    </rPh>
    <rPh sb="9" eb="11">
      <t>ジカン</t>
    </rPh>
    <rPh sb="13" eb="15">
      <t>キョウテイ</t>
    </rPh>
    <rPh sb="21" eb="23">
      <t>バアイ</t>
    </rPh>
    <rPh sb="30" eb="31">
      <t>ネン</t>
    </rPh>
    <rPh sb="32" eb="33">
      <t>ガツ</t>
    </rPh>
    <rPh sb="37" eb="38">
      <t>ガツ</t>
    </rPh>
    <rPh sb="48" eb="49">
      <t>ネン</t>
    </rPh>
    <rPh sb="50" eb="51">
      <t>ガツ</t>
    </rPh>
    <phoneticPr fontId="2"/>
  </si>
  <si>
    <t>４．年間総実労働時間（2019年・2019年度実績）</t>
    <rPh sb="2" eb="4">
      <t>ネンカン</t>
    </rPh>
    <rPh sb="4" eb="5">
      <t>ソウ</t>
    </rPh>
    <rPh sb="5" eb="6">
      <t>ジツ</t>
    </rPh>
    <rPh sb="6" eb="8">
      <t>ロウドウ</t>
    </rPh>
    <rPh sb="8" eb="10">
      <t>ジカン</t>
    </rPh>
    <rPh sb="15" eb="16">
      <t>ネン</t>
    </rPh>
    <rPh sb="21" eb="23">
      <t>ネンド</t>
    </rPh>
    <rPh sb="23" eb="25">
      <t>ジッセキ</t>
    </rPh>
    <phoneticPr fontId="2"/>
  </si>
  <si>
    <t>（２）2019年(度)の育児休業制度の利用者数（新潟県内労働者のみ、（３）(４)も同様）</t>
    <rPh sb="7" eb="8">
      <t>ネン</t>
    </rPh>
    <rPh sb="9" eb="10">
      <t>ド</t>
    </rPh>
    <rPh sb="12" eb="14">
      <t>イクジ</t>
    </rPh>
    <rPh sb="14" eb="16">
      <t>キュウギョウ</t>
    </rPh>
    <rPh sb="16" eb="18">
      <t>セイド</t>
    </rPh>
    <rPh sb="19" eb="21">
      <t>リヨウ</t>
    </rPh>
    <rPh sb="21" eb="22">
      <t>シャ</t>
    </rPh>
    <rPh sb="22" eb="23">
      <t>スウ</t>
    </rPh>
    <rPh sb="24" eb="26">
      <t>ニイガタ</t>
    </rPh>
    <rPh sb="26" eb="28">
      <t>ケンナイ</t>
    </rPh>
    <rPh sb="28" eb="31">
      <t>ロウドウシャ</t>
    </rPh>
    <rPh sb="41" eb="43">
      <t>ドウヨウ</t>
    </rPh>
    <phoneticPr fontId="2"/>
  </si>
  <si>
    <t>（３）2019年(度)の育児のための短時間勤務制度の利用者数 　※前問(１)Ｂ.短時間勤務制度が「１．有」の組合</t>
    <rPh sb="7" eb="8">
      <t>ネン</t>
    </rPh>
    <rPh sb="9" eb="10">
      <t>ド</t>
    </rPh>
    <rPh sb="12" eb="14">
      <t>イクジ</t>
    </rPh>
    <rPh sb="18" eb="21">
      <t>タンジカン</t>
    </rPh>
    <rPh sb="21" eb="23">
      <t>キンム</t>
    </rPh>
    <rPh sb="23" eb="25">
      <t>セイド</t>
    </rPh>
    <rPh sb="26" eb="30">
      <t>リヨウシャスウ</t>
    </rPh>
    <rPh sb="33" eb="35">
      <t>ゼンモン</t>
    </rPh>
    <rPh sb="40" eb="41">
      <t>タン</t>
    </rPh>
    <rPh sb="41" eb="43">
      <t>ジカン</t>
    </rPh>
    <rPh sb="43" eb="45">
      <t>キンム</t>
    </rPh>
    <rPh sb="45" eb="47">
      <t>セイド</t>
    </rPh>
    <rPh sb="51" eb="52">
      <t>アリ</t>
    </rPh>
    <rPh sb="54" eb="56">
      <t>クミアイ</t>
    </rPh>
    <phoneticPr fontId="2"/>
  </si>
  <si>
    <t>（４）2019年(度)に所定外労働を免除された人数 　※前問(１)Ｃ.所定外労働の免除が「１．有」の組合</t>
    <rPh sb="7" eb="8">
      <t>ネン</t>
    </rPh>
    <rPh sb="9" eb="10">
      <t>ド</t>
    </rPh>
    <rPh sb="12" eb="14">
      <t>ショテイ</t>
    </rPh>
    <rPh sb="14" eb="15">
      <t>ガイ</t>
    </rPh>
    <rPh sb="15" eb="17">
      <t>ロウドウ</t>
    </rPh>
    <rPh sb="18" eb="20">
      <t>メンジョ</t>
    </rPh>
    <rPh sb="23" eb="25">
      <t>ニンズウ</t>
    </rPh>
    <rPh sb="28" eb="30">
      <t>ゼンモン</t>
    </rPh>
    <rPh sb="35" eb="37">
      <t>ショテイ</t>
    </rPh>
    <rPh sb="37" eb="38">
      <t>ガイ</t>
    </rPh>
    <rPh sb="38" eb="40">
      <t>ロウドウ</t>
    </rPh>
    <rPh sb="41" eb="43">
      <t>メンジョ</t>
    </rPh>
    <rPh sb="47" eb="48">
      <t>アリ</t>
    </rPh>
    <rPh sb="50" eb="52">
      <t>クミアイ</t>
    </rPh>
    <phoneticPr fontId="2"/>
  </si>
  <si>
    <t>（２）2019年(度)の介護休業制度の利用者数（新潟県内労働者のみ、（３)も同様）</t>
    <rPh sb="7" eb="8">
      <t>ネン</t>
    </rPh>
    <rPh sb="9" eb="10">
      <t>ド</t>
    </rPh>
    <rPh sb="12" eb="14">
      <t>カイゴ</t>
    </rPh>
    <rPh sb="14" eb="16">
      <t>キュウギョウ</t>
    </rPh>
    <rPh sb="16" eb="18">
      <t>セイド</t>
    </rPh>
    <rPh sb="19" eb="21">
      <t>リヨウ</t>
    </rPh>
    <rPh sb="21" eb="22">
      <t>シャ</t>
    </rPh>
    <rPh sb="22" eb="23">
      <t>スウ</t>
    </rPh>
    <phoneticPr fontId="2"/>
  </si>
  <si>
    <t>（３）2019年(度)の介護のための短時間勤務制度の利用者数</t>
    <rPh sb="7" eb="8">
      <t>ネン</t>
    </rPh>
    <rPh sb="9" eb="10">
      <t>ド</t>
    </rPh>
    <rPh sb="12" eb="14">
      <t>カイゴ</t>
    </rPh>
    <rPh sb="18" eb="21">
      <t>タンジカン</t>
    </rPh>
    <rPh sb="21" eb="23">
      <t>キンム</t>
    </rPh>
    <rPh sb="23" eb="25">
      <t>セイド</t>
    </rPh>
    <rPh sb="26" eb="28">
      <t>リヨウ</t>
    </rPh>
    <rPh sb="28" eb="29">
      <t>シャ</t>
    </rPh>
    <rPh sb="29" eb="30">
      <t>スウ</t>
    </rPh>
    <phoneticPr fontId="2"/>
  </si>
  <si>
    <t>2020年引上げ額</t>
    <rPh sb="4" eb="5">
      <t>ネン</t>
    </rPh>
    <rPh sb="5" eb="6">
      <t>ヒ</t>
    </rPh>
    <rPh sb="6" eb="7">
      <t>ア</t>
    </rPh>
    <rPh sb="8" eb="9">
      <t>ガク</t>
    </rPh>
    <phoneticPr fontId="2"/>
  </si>
  <si>
    <t>2019年末</t>
    <rPh sb="4" eb="6">
      <t>ネンマツ</t>
    </rPh>
    <phoneticPr fontId="2"/>
  </si>
  <si>
    <t>2020夏季</t>
    <rPh sb="4" eb="6">
      <t>カキ</t>
    </rPh>
    <phoneticPr fontId="2"/>
  </si>
  <si>
    <t>２．有期・短時間等を含む</t>
    <rPh sb="10" eb="11">
      <t>フク</t>
    </rPh>
    <phoneticPr fontId="2"/>
  </si>
  <si>
    <t>（有期・短時間等の社員）</t>
  </si>
  <si>
    <t>（１）有期・短時間等の社員が職場にいますか？</t>
    <rPh sb="3" eb="5">
      <t>ユウキ</t>
    </rPh>
    <rPh sb="6" eb="7">
      <t>タン</t>
    </rPh>
    <rPh sb="7" eb="9">
      <t>ジカン</t>
    </rPh>
    <rPh sb="9" eb="10">
      <t>トウ</t>
    </rPh>
    <rPh sb="11" eb="13">
      <t>シャイン</t>
    </rPh>
    <rPh sb="14" eb="16">
      <t>ショクバ</t>
    </rPh>
    <phoneticPr fontId="2"/>
  </si>
  <si>
    <t>（２）有期・短時間等の社員は、直接雇用ですか？</t>
    <rPh sb="3" eb="5">
      <t>ユウキ</t>
    </rPh>
    <rPh sb="6" eb="7">
      <t>タン</t>
    </rPh>
    <rPh sb="7" eb="9">
      <t>ジカン</t>
    </rPh>
    <rPh sb="9" eb="10">
      <t>トウ</t>
    </rPh>
    <rPh sb="11" eb="13">
      <t>シャイン</t>
    </rPh>
    <rPh sb="15" eb="17">
      <t>チョクセツ</t>
    </rPh>
    <rPh sb="17" eb="19">
      <t>コヨウ</t>
    </rPh>
    <phoneticPr fontId="2"/>
  </si>
  <si>
    <t>組合員（有期・短時間等の労働者）</t>
    <rPh sb="0" eb="3">
      <t>クミアイイン</t>
    </rPh>
    <rPh sb="4" eb="6">
      <t>ユウキ</t>
    </rPh>
    <rPh sb="7" eb="8">
      <t>タン</t>
    </rPh>
    <rPh sb="8" eb="10">
      <t>ジカン</t>
    </rPh>
    <rPh sb="10" eb="11">
      <t>トウ</t>
    </rPh>
    <rPh sb="12" eb="15">
      <t>ロウドウシャ</t>
    </rPh>
    <phoneticPr fontId="2"/>
  </si>
  <si>
    <t>非組合員（有期・短時間等の労働者）</t>
    <rPh sb="0" eb="4">
      <t>ヒクミアイイン</t>
    </rPh>
    <rPh sb="5" eb="7">
      <t>ユウキ</t>
    </rPh>
    <rPh sb="8" eb="9">
      <t>タン</t>
    </rPh>
    <rPh sb="9" eb="11">
      <t>ジカン</t>
    </rPh>
    <rPh sb="11" eb="12">
      <t>トウ</t>
    </rPh>
    <rPh sb="13" eb="16">
      <t>ロウドウシャ</t>
    </rPh>
    <phoneticPr fontId="2"/>
  </si>
  <si>
    <r>
      <t>２．有期・短時間等で働く労働者の労働条件</t>
    </r>
    <r>
      <rPr>
        <b/>
        <sz val="12"/>
        <color indexed="10"/>
        <rFont val="ＭＳ ゴシック"/>
        <family val="3"/>
        <charset val="128"/>
      </rPr>
      <t>（該当するものに○を選択してください。）</t>
    </r>
    <rPh sb="2" eb="4">
      <t>ユウキ</t>
    </rPh>
    <rPh sb="5" eb="6">
      <t>タン</t>
    </rPh>
    <rPh sb="6" eb="8">
      <t>ジカン</t>
    </rPh>
    <rPh sb="8" eb="9">
      <t>トウ</t>
    </rPh>
    <rPh sb="10" eb="11">
      <t>ハタラ</t>
    </rPh>
    <rPh sb="12" eb="15">
      <t>ロウドウシャ</t>
    </rPh>
    <rPh sb="16" eb="18">
      <t>ロウドウ</t>
    </rPh>
    <rPh sb="18" eb="20">
      <t>ジョウケン</t>
    </rPh>
    <phoneticPr fontId="2"/>
  </si>
  <si>
    <t>Ⅵ．有期・短時間等で働く労働者に関わる労働条件調査</t>
    <rPh sb="2" eb="4">
      <t>ユウキ</t>
    </rPh>
    <rPh sb="5" eb="8">
      <t>タンジカン</t>
    </rPh>
    <rPh sb="8" eb="9">
      <t>トウ</t>
    </rPh>
    <rPh sb="10" eb="11">
      <t>ハタラ</t>
    </rPh>
    <rPh sb="12" eb="15">
      <t>ロウドウシャ</t>
    </rPh>
    <rPh sb="16" eb="17">
      <t>カカ</t>
    </rPh>
    <rPh sb="19" eb="21">
      <t>ロウドウ</t>
    </rPh>
    <rPh sb="21" eb="23">
      <t>ジョウケン</t>
    </rPh>
    <rPh sb="23" eb="25">
      <t>チョウサ</t>
    </rPh>
    <phoneticPr fontId="2"/>
  </si>
  <si>
    <t>１．企業内における有期・短時間等で働く労働者の組織化状況</t>
    <rPh sb="2" eb="5">
      <t>キギョウナイ</t>
    </rPh>
    <rPh sb="9" eb="11">
      <t>ユウキ</t>
    </rPh>
    <rPh sb="12" eb="13">
      <t>タン</t>
    </rPh>
    <rPh sb="13" eb="15">
      <t>ジカン</t>
    </rPh>
    <rPh sb="15" eb="16">
      <t>トウ</t>
    </rPh>
    <rPh sb="17" eb="18">
      <t>ハタラ</t>
    </rPh>
    <rPh sb="19" eb="22">
      <t>ロウドウシャ</t>
    </rPh>
    <rPh sb="23" eb="26">
      <t>ソシキカ</t>
    </rPh>
    <rPh sb="26" eb="28">
      <t>ジョウキョウ</t>
    </rPh>
    <phoneticPr fontId="2"/>
  </si>
  <si>
    <t>３．短時間労働者の初任時と年数経過時の時間給</t>
    <rPh sb="2" eb="5">
      <t>タンジカン</t>
    </rPh>
    <rPh sb="5" eb="8">
      <t>ロウドウシャ</t>
    </rPh>
    <rPh sb="9" eb="11">
      <t>ショニン</t>
    </rPh>
    <rPh sb="11" eb="12">
      <t>ジ</t>
    </rPh>
    <rPh sb="13" eb="15">
      <t>ネンスウ</t>
    </rPh>
    <rPh sb="15" eb="17">
      <t>ケイカ</t>
    </rPh>
    <rPh sb="17" eb="18">
      <t>ジ</t>
    </rPh>
    <rPh sb="19" eb="22">
      <t>ジカンキュウ</t>
    </rPh>
    <phoneticPr fontId="2"/>
  </si>
  <si>
    <t>３．正社員と有期・短時間等で区分</t>
    <rPh sb="2" eb="5">
      <t>セイシャイン</t>
    </rPh>
    <rPh sb="6" eb="8">
      <t>ユウキ</t>
    </rPh>
    <rPh sb="9" eb="12">
      <t>タンジカン</t>
    </rPh>
    <rPh sb="12" eb="13">
      <t>トウ</t>
    </rPh>
    <rPh sb="14" eb="16">
      <t>クブン</t>
    </rPh>
    <phoneticPr fontId="2"/>
  </si>
  <si>
    <t>有期・短時間等で働く社員に適用されるもの</t>
    <rPh sb="8" eb="9">
      <t>ハタラ</t>
    </rPh>
    <rPh sb="13" eb="15">
      <t>テキヨウ</t>
    </rPh>
    <phoneticPr fontId="2"/>
  </si>
  <si>
    <t>有期・短時間等の
社員に適用</t>
    <rPh sb="12" eb="14">
      <t>テキヨウ</t>
    </rPh>
    <phoneticPr fontId="2"/>
  </si>
  <si>
    <t>３．期限・上限なし</t>
    <rPh sb="2" eb="4">
      <t>キゲン</t>
    </rPh>
    <rPh sb="5" eb="7">
      <t>ジョウゲン</t>
    </rPh>
    <phoneticPr fontId="2"/>
  </si>
  <si>
    <t>当てはまるものを全て選択して下さい。</t>
    <rPh sb="0" eb="1">
      <t>ア</t>
    </rPh>
    <rPh sb="8" eb="9">
      <t>スベ</t>
    </rPh>
    <rPh sb="10" eb="12">
      <t>センタク</t>
    </rPh>
    <rPh sb="14" eb="15">
      <t>クダ</t>
    </rPh>
    <phoneticPr fontId="2"/>
  </si>
  <si>
    <t>（１）企業内最低賃金協定</t>
    <rPh sb="3" eb="6">
      <t>キギョウナイ</t>
    </rPh>
    <rPh sb="6" eb="8">
      <t>サイテイ</t>
    </rPh>
    <rPh sb="8" eb="10">
      <t>チンギン</t>
    </rPh>
    <rPh sb="10" eb="12">
      <t>キョウテイ</t>
    </rPh>
    <phoneticPr fontId="2"/>
  </si>
  <si>
    <t>奨学金返済支援制度</t>
    <rPh sb="0" eb="3">
      <t>ショウガクキン</t>
    </rPh>
    <rPh sb="3" eb="5">
      <t>ヘンサイ</t>
    </rPh>
    <rPh sb="5" eb="7">
      <t>シエン</t>
    </rPh>
    <rPh sb="7" eb="9">
      <t>セイド</t>
    </rPh>
    <phoneticPr fontId="24"/>
  </si>
  <si>
    <t>制度ありの場合の概要</t>
    <rPh sb="0" eb="2">
      <t>セイド</t>
    </rPh>
    <rPh sb="5" eb="7">
      <t>バアイ</t>
    </rPh>
    <rPh sb="8" eb="10">
      <t>ガイヨウ</t>
    </rPh>
    <phoneticPr fontId="24"/>
  </si>
  <si>
    <t>その他</t>
    <rPh sb="2" eb="3">
      <t>タ</t>
    </rPh>
    <phoneticPr fontId="24"/>
  </si>
  <si>
    <t>上限額
(万円)</t>
    <rPh sb="0" eb="3">
      <t>ジョウゲンガク</t>
    </rPh>
    <rPh sb="5" eb="7">
      <t>マンエン</t>
    </rPh>
    <phoneticPr fontId="24"/>
  </si>
  <si>
    <t>上限額
（万円）</t>
    <rPh sb="0" eb="3">
      <t>ジョウゲンガク</t>
    </rPh>
    <rPh sb="5" eb="7">
      <t>マンエン</t>
    </rPh>
    <phoneticPr fontId="24"/>
  </si>
  <si>
    <t>期限
（年間）</t>
    <rPh sb="0" eb="2">
      <t>キゲン</t>
    </rPh>
    <rPh sb="4" eb="6">
      <t>ネンカン</t>
    </rPh>
    <phoneticPr fontId="24"/>
  </si>
  <si>
    <t>支援金の月々給付</t>
    <rPh sb="0" eb="3">
      <t>シエンキン</t>
    </rPh>
    <rPh sb="4" eb="6">
      <t>ツキヅキ</t>
    </rPh>
    <rPh sb="6" eb="8">
      <t>キュウフ</t>
    </rPh>
    <phoneticPr fontId="24"/>
  </si>
  <si>
    <t>支援制度の
有無</t>
    <rPh sb="0" eb="2">
      <t>シエン</t>
    </rPh>
    <rPh sb="2" eb="4">
      <t>セイド</t>
    </rPh>
    <rPh sb="6" eb="8">
      <t>ウム</t>
    </rPh>
    <phoneticPr fontId="24"/>
  </si>
  <si>
    <t>一時金給付</t>
    <rPh sb="0" eb="3">
      <t>イチジキン</t>
    </rPh>
    <rPh sb="3" eb="5">
      <t>キュウフ</t>
    </rPh>
    <phoneticPr fontId="24"/>
  </si>
  <si>
    <t>月々給付</t>
    <phoneticPr fontId="24"/>
  </si>
  <si>
    <t>万円※</t>
    <rPh sb="0" eb="2">
      <t>マンエン</t>
    </rPh>
    <phoneticPr fontId="2"/>
  </si>
  <si>
    <t>※支給総額</t>
    <rPh sb="1" eb="3">
      <t>シキュウ</t>
    </rPh>
    <rPh sb="3" eb="5">
      <t>ソウガク</t>
    </rPh>
    <phoneticPr fontId="2"/>
  </si>
  <si>
    <t>その他
制度</t>
    <rPh sb="2" eb="3">
      <t>タ</t>
    </rPh>
    <rPh sb="4" eb="6">
      <t>セイド</t>
    </rPh>
    <phoneticPr fontId="24"/>
  </si>
  <si>
    <t>支援制度について、その他の内容・詳細などを記入して下さい。</t>
    <rPh sb="0" eb="2">
      <t>シエン</t>
    </rPh>
    <rPh sb="2" eb="4">
      <t>セイド</t>
    </rPh>
    <rPh sb="11" eb="12">
      <t>ホカ</t>
    </rPh>
    <rPh sb="13" eb="15">
      <t>ナイヨウ</t>
    </rPh>
    <rPh sb="16" eb="18">
      <t>ショウサイ</t>
    </rPh>
    <rPh sb="21" eb="23">
      <t>キニュウ</t>
    </rPh>
    <rPh sb="25" eb="26">
      <t>クダ</t>
    </rPh>
    <phoneticPr fontId="2"/>
  </si>
  <si>
    <t>裁判員制度
等のための
特別休暇制度</t>
    <rPh sb="0" eb="3">
      <t>サイバンイン</t>
    </rPh>
    <rPh sb="3" eb="5">
      <t>セイド</t>
    </rPh>
    <rPh sb="6" eb="7">
      <t>トウ</t>
    </rPh>
    <rPh sb="12" eb="14">
      <t>トクベツ</t>
    </rPh>
    <rPh sb="14" eb="16">
      <t>キュウカ</t>
    </rPh>
    <rPh sb="16" eb="18">
      <t>セイド</t>
    </rPh>
    <phoneticPr fontId="2"/>
  </si>
  <si>
    <t>代表的なものを一つ選んで◎を選択し、それ以外にも該当するものがあれば○を選択してください。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</si>
</sst>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0_);[Red]\(0.00\)"/>
    <numFmt numFmtId="179" formatCode="#,##0.000;[Red]\-#,##0.000"/>
    <numFmt numFmtId="180" formatCode="0.0_ "/>
    <numFmt numFmtId="181" formatCode="#,##0.0_ ;[Red]\-#,##0.0\ "/>
  </numFmts>
  <fonts count="45"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color indexed="8"/>
      <name val="ＭＳ 明朝"/>
      <family val="1"/>
      <charset val="128"/>
    </font>
    <font>
      <b/>
      <sz val="11"/>
      <color indexed="10"/>
      <name val="ＭＳ Ｐゴシック"/>
      <family val="3"/>
      <charset val="128"/>
    </font>
    <font>
      <sz val="9"/>
      <color indexed="8"/>
      <name val="ＭＳ 明朝"/>
      <family val="1"/>
      <charset val="128"/>
    </font>
    <font>
      <sz val="11"/>
      <color indexed="8"/>
      <name val="ＭＳ ゴシック"/>
      <family val="3"/>
      <charset val="128"/>
    </font>
    <font>
      <sz val="14"/>
      <color indexed="8"/>
      <name val="ＭＳ ゴシック"/>
      <family val="3"/>
      <charset val="128"/>
    </font>
    <font>
      <b/>
      <sz val="11"/>
      <color indexed="8"/>
      <name val="ＭＳ 明朝"/>
      <family val="1"/>
      <charset val="128"/>
    </font>
    <font>
      <sz val="10"/>
      <color indexed="8"/>
      <name val="ＭＳ 明朝"/>
      <family val="1"/>
      <charset val="128"/>
    </font>
    <font>
      <sz val="9"/>
      <color indexed="8"/>
      <name val="ＭＳ Ｐ明朝"/>
      <family val="1"/>
      <charset val="128"/>
    </font>
    <font>
      <b/>
      <sz val="14"/>
      <color indexed="8"/>
      <name val="ＭＳ ゴシック"/>
      <family val="3"/>
      <charset val="128"/>
    </font>
    <font>
      <b/>
      <sz val="11"/>
      <color indexed="8"/>
      <name val="ＭＳ ゴシック"/>
      <family val="3"/>
      <charset val="128"/>
    </font>
    <font>
      <b/>
      <sz val="14"/>
      <color indexed="8"/>
      <name val="ＭＳ 明朝"/>
      <family val="1"/>
      <charset val="128"/>
    </font>
    <font>
      <sz val="8"/>
      <color indexed="8"/>
      <name val="ＭＳ 明朝"/>
      <family val="1"/>
      <charset val="128"/>
    </font>
    <font>
      <b/>
      <sz val="12"/>
      <color indexed="8"/>
      <name val="ＭＳ ゴシック"/>
      <family val="3"/>
      <charset val="128"/>
    </font>
    <font>
      <sz val="12"/>
      <color indexed="8"/>
      <name val="ＭＳ ゴシック"/>
      <family val="3"/>
      <charset val="128"/>
    </font>
    <font>
      <sz val="12"/>
      <color indexed="8"/>
      <name val="ＭＳ 明朝"/>
      <family val="1"/>
      <charset val="128"/>
    </font>
    <font>
      <b/>
      <sz val="12"/>
      <color indexed="8"/>
      <name val="ＭＳ 明朝"/>
      <family val="1"/>
      <charset val="128"/>
    </font>
    <font>
      <u/>
      <sz val="11"/>
      <color indexed="8"/>
      <name val="ＭＳ 明朝"/>
      <family val="1"/>
      <charset val="128"/>
    </font>
    <font>
      <sz val="11"/>
      <name val="ＭＳ 明朝"/>
      <family val="1"/>
      <charset val="128"/>
    </font>
    <font>
      <sz val="11"/>
      <color indexed="8"/>
      <name val="ＭＳ Ｐ明朝"/>
      <family val="1"/>
      <charset val="128"/>
    </font>
    <font>
      <sz val="11"/>
      <name val="ＭＳ Ｐゴシック"/>
      <family val="3"/>
      <charset val="128"/>
    </font>
    <font>
      <sz val="9"/>
      <name val="ＭＳ 明朝"/>
      <family val="1"/>
      <charset val="128"/>
    </font>
    <font>
      <sz val="6"/>
      <name val="ＭＳ Ｐゴシック"/>
      <family val="3"/>
      <charset val="128"/>
    </font>
    <font>
      <sz val="9"/>
      <name val="ＭＳ Ｐ明朝"/>
      <family val="1"/>
      <charset val="128"/>
    </font>
    <font>
      <sz val="8"/>
      <name val="ＭＳ Ｐ明朝"/>
      <family val="1"/>
      <charset val="128"/>
    </font>
    <font>
      <sz val="11"/>
      <name val="ＭＳ Ｐ明朝"/>
      <family val="1"/>
      <charset val="128"/>
    </font>
    <font>
      <sz val="9"/>
      <name val="ＭＳ Ｐゴシック"/>
      <family val="3"/>
      <charset val="128"/>
    </font>
    <font>
      <b/>
      <sz val="12"/>
      <name val="ＭＳ ゴシック"/>
      <family val="3"/>
      <charset val="128"/>
    </font>
    <font>
      <b/>
      <sz val="14"/>
      <name val="ＭＳ 明朝"/>
      <family val="1"/>
      <charset val="128"/>
    </font>
    <font>
      <b/>
      <sz val="11"/>
      <name val="ＭＳ ゴシック"/>
      <family val="3"/>
      <charset val="128"/>
    </font>
    <font>
      <b/>
      <sz val="11"/>
      <name val="ＭＳ Ｐゴシック"/>
      <family val="3"/>
      <charset val="128"/>
    </font>
    <font>
      <b/>
      <sz val="11"/>
      <name val="ＭＳ 明朝"/>
      <family val="1"/>
      <charset val="128"/>
    </font>
    <font>
      <u/>
      <sz val="11"/>
      <name val="ＭＳ 明朝"/>
      <family val="1"/>
      <charset val="128"/>
    </font>
    <font>
      <b/>
      <sz val="12"/>
      <color indexed="10"/>
      <name val="ＭＳ ゴシック"/>
      <family val="3"/>
      <charset val="128"/>
    </font>
    <font>
      <sz val="9"/>
      <color theme="1"/>
      <name val="ＭＳ Ｐゴシック"/>
      <family val="3"/>
      <charset val="128"/>
      <scheme val="minor"/>
    </font>
    <font>
      <sz val="11"/>
      <color theme="1"/>
      <name val="ＭＳ 明朝"/>
      <family val="1"/>
      <charset val="128"/>
    </font>
    <font>
      <b/>
      <sz val="11"/>
      <color rgb="FFFF0000"/>
      <name val="ＭＳ 明朝"/>
      <family val="1"/>
      <charset val="128"/>
    </font>
    <font>
      <sz val="11"/>
      <color rgb="FFFF0000"/>
      <name val="ＭＳ 明朝"/>
      <family val="1"/>
      <charset val="128"/>
    </font>
    <font>
      <sz val="24"/>
      <color theme="1"/>
      <name val="ＭＳ 明朝"/>
      <family val="1"/>
      <charset val="128"/>
    </font>
    <font>
      <b/>
      <sz val="11"/>
      <color rgb="FFFF0000"/>
      <name val="ＭＳ Ｐゴシック"/>
      <family val="3"/>
      <charset val="128"/>
      <scheme val="major"/>
    </font>
    <font>
      <b/>
      <sz val="14"/>
      <color rgb="FFFF0000"/>
      <name val="ＭＳ 明朝"/>
      <family val="1"/>
      <charset val="128"/>
    </font>
    <font>
      <u/>
      <sz val="11"/>
      <color theme="1"/>
      <name val="ＭＳ 明朝"/>
      <family val="1"/>
      <charset val="128"/>
    </font>
    <font>
      <b/>
      <sz val="11"/>
      <color rgb="FFFF000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tint="-0.249977111117893"/>
        <bgColor indexed="64"/>
      </patternFill>
    </fill>
    <fill>
      <patternFill patternType="solid">
        <fgColor rgb="FFC0C0C0"/>
        <bgColor indexed="64"/>
      </patternFill>
    </fill>
  </fills>
  <borders count="102">
    <border>
      <left/>
      <right/>
      <top/>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right style="thin">
        <color indexed="64"/>
      </right>
      <top style="medium">
        <color indexed="64"/>
      </top>
      <bottom/>
      <diagonal/>
    </border>
    <border>
      <left/>
      <right style="medium">
        <color indexed="64"/>
      </right>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right style="thin">
        <color indexed="64"/>
      </right>
      <top/>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style="medium">
        <color indexed="64"/>
      </top>
      <bottom/>
      <diagonal/>
    </border>
    <border>
      <left style="hair">
        <color indexed="64"/>
      </left>
      <right/>
      <top/>
      <bottom/>
      <diagonal/>
    </border>
    <border>
      <left style="hair">
        <color indexed="64"/>
      </left>
      <right/>
      <top/>
      <bottom style="medium">
        <color indexed="64"/>
      </bottom>
      <diagonal/>
    </border>
    <border>
      <left style="medium">
        <color indexed="64"/>
      </left>
      <right style="hair">
        <color indexed="64"/>
      </right>
      <top/>
      <bottom/>
      <diagonal/>
    </border>
    <border>
      <left/>
      <right style="hair">
        <color indexed="64"/>
      </right>
      <top/>
      <bottom/>
      <diagonal/>
    </border>
    <border>
      <left/>
      <right style="hair">
        <color indexed="64"/>
      </right>
      <top style="hair">
        <color indexed="64"/>
      </top>
      <bottom style="medium">
        <color indexed="64"/>
      </bottom>
      <diagonal/>
    </border>
    <border>
      <left/>
      <right style="hair">
        <color indexed="64"/>
      </right>
      <top style="medium">
        <color indexed="64"/>
      </top>
      <bottom style="hair">
        <color indexed="64"/>
      </bottom>
      <diagonal/>
    </border>
    <border>
      <left style="thin">
        <color indexed="64"/>
      </left>
      <right/>
      <top style="medium">
        <color indexed="64"/>
      </top>
      <bottom/>
      <diagonal/>
    </border>
    <border>
      <left style="medium">
        <color indexed="64"/>
      </left>
      <right style="hair">
        <color indexed="64"/>
      </right>
      <top style="hair">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hair">
        <color indexed="64"/>
      </right>
      <top/>
      <bottom style="hair">
        <color indexed="64"/>
      </bottom>
      <diagonal/>
    </border>
    <border>
      <left style="thin">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medium">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style="medium">
        <color indexed="64"/>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style="medium">
        <color indexed="64"/>
      </bottom>
      <diagonal/>
    </border>
    <border>
      <left style="hair">
        <color indexed="64"/>
      </left>
      <right/>
      <top/>
      <bottom style="thin">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thin">
        <color indexed="64"/>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top style="thin">
        <color indexed="64"/>
      </top>
      <bottom style="thin">
        <color indexed="64"/>
      </bottom>
      <diagonal style="hair">
        <color indexed="64"/>
      </diagonal>
    </border>
    <border diagonalUp="1">
      <left style="thin">
        <color indexed="64"/>
      </left>
      <right style="thin">
        <color indexed="64"/>
      </right>
      <top style="thin">
        <color indexed="64"/>
      </top>
      <bottom/>
      <diagonal style="hair">
        <color indexed="64"/>
      </diagonal>
    </border>
    <border diagonalUp="1">
      <left style="thin">
        <color indexed="64"/>
      </left>
      <right/>
      <top style="thin">
        <color indexed="64"/>
      </top>
      <bottom/>
      <diagonal style="hair">
        <color indexed="64"/>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thin">
        <color indexed="64"/>
      </right>
      <top/>
      <bottom/>
      <diagonal/>
    </border>
    <border>
      <left style="thin">
        <color indexed="64"/>
      </left>
      <right style="hair">
        <color indexed="64"/>
      </right>
      <top/>
      <bottom style="medium">
        <color indexed="64"/>
      </bottom>
      <diagonal/>
    </border>
    <border>
      <left/>
      <right style="hair">
        <color indexed="64"/>
      </right>
      <top/>
      <bottom style="medium">
        <color indexed="64"/>
      </bottom>
      <diagonal/>
    </border>
    <border>
      <left style="medium">
        <color indexed="64"/>
      </left>
      <right style="dashed">
        <color indexed="64"/>
      </right>
      <top style="medium">
        <color indexed="64"/>
      </top>
      <bottom style="medium">
        <color indexed="64"/>
      </bottom>
      <diagonal/>
    </border>
    <border>
      <left style="medium">
        <color indexed="64"/>
      </left>
      <right style="dashed">
        <color indexed="64"/>
      </right>
      <top/>
      <bottom style="medium">
        <color indexed="64"/>
      </bottom>
      <diagonal/>
    </border>
    <border>
      <left style="medium">
        <color indexed="64"/>
      </left>
      <right style="dashed">
        <color indexed="64"/>
      </right>
      <top style="medium">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22" fillId="0" borderId="0" applyFont="0" applyFill="0" applyBorder="0" applyAlignment="0" applyProtection="0">
      <alignment vertical="center"/>
    </xf>
    <xf numFmtId="0" fontId="22" fillId="0" borderId="0">
      <alignment vertical="center"/>
    </xf>
  </cellStyleXfs>
  <cellXfs count="721">
    <xf numFmtId="0" fontId="0" fillId="0" borderId="0" xfId="0">
      <alignment vertical="center"/>
    </xf>
    <xf numFmtId="0" fontId="3" fillId="0" borderId="0" xfId="0" applyFont="1">
      <alignment vertical="center"/>
    </xf>
    <xf numFmtId="0" fontId="3" fillId="0" borderId="0" xfId="0" applyFont="1" applyBorder="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0" xfId="0" applyFont="1" applyProtection="1">
      <alignment vertical="center"/>
      <protection locked="0"/>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12" xfId="0" applyFont="1" applyBorder="1">
      <alignment vertical="center"/>
    </xf>
    <xf numFmtId="0" fontId="4" fillId="0" borderId="0" xfId="0" applyFont="1">
      <alignment vertical="center"/>
    </xf>
    <xf numFmtId="0" fontId="6" fillId="0" borderId="0" xfId="0" applyFont="1">
      <alignment vertical="center"/>
    </xf>
    <xf numFmtId="0" fontId="7" fillId="0" borderId="0" xfId="0" applyFont="1">
      <alignment vertical="center"/>
    </xf>
    <xf numFmtId="0" fontId="5" fillId="0" borderId="13" xfId="0" applyFont="1" applyBorder="1" applyAlignment="1">
      <alignment horizontal="center" vertical="center"/>
    </xf>
    <xf numFmtId="0" fontId="3" fillId="2" borderId="14" xfId="0" applyFont="1" applyFill="1" applyBorder="1" applyAlignment="1" applyProtection="1">
      <alignment horizontal="center" vertical="center"/>
      <protection locked="0"/>
    </xf>
    <xf numFmtId="0" fontId="3" fillId="0" borderId="7" xfId="0" applyFont="1" applyBorder="1" applyAlignment="1">
      <alignment vertical="center"/>
    </xf>
    <xf numFmtId="0" fontId="3" fillId="0" borderId="13" xfId="0" applyFont="1" applyBorder="1" applyAlignment="1">
      <alignment vertical="center"/>
    </xf>
    <xf numFmtId="0" fontId="8" fillId="0" borderId="0" xfId="0" applyFont="1" applyFill="1" applyAlignment="1">
      <alignment horizontal="center" vertical="center"/>
    </xf>
    <xf numFmtId="0" fontId="5" fillId="0" borderId="15" xfId="0" applyFont="1" applyBorder="1" applyAlignment="1">
      <alignment horizontal="center" vertical="center"/>
    </xf>
    <xf numFmtId="0" fontId="5" fillId="0" borderId="10" xfId="0" applyFont="1" applyBorder="1" applyAlignment="1">
      <alignment horizontal="center" vertical="center"/>
    </xf>
    <xf numFmtId="0" fontId="3" fillId="0" borderId="16" xfId="0" applyFont="1" applyBorder="1">
      <alignment vertical="center"/>
    </xf>
    <xf numFmtId="0" fontId="5" fillId="0" borderId="3" xfId="0" applyFont="1" applyBorder="1" applyAlignment="1">
      <alignment horizontal="center" vertical="center"/>
    </xf>
    <xf numFmtId="0" fontId="3" fillId="0" borderId="17" xfId="0" applyFont="1" applyBorder="1">
      <alignment vertical="center"/>
    </xf>
    <xf numFmtId="0" fontId="3" fillId="0" borderId="0" xfId="0" applyFont="1" applyBorder="1" applyAlignment="1">
      <alignment vertical="center"/>
    </xf>
    <xf numFmtId="0" fontId="3" fillId="0" borderId="18" xfId="0" applyFont="1" applyBorder="1" applyAlignment="1">
      <alignment vertical="center"/>
    </xf>
    <xf numFmtId="0" fontId="3" fillId="0" borderId="19" xfId="0" applyFont="1" applyBorder="1" applyAlignment="1">
      <alignment vertical="center"/>
    </xf>
    <xf numFmtId="0" fontId="11" fillId="0" borderId="0" xfId="0" applyFont="1">
      <alignment vertical="center"/>
    </xf>
    <xf numFmtId="0" fontId="12" fillId="0" borderId="0" xfId="0" applyFont="1">
      <alignment vertical="center"/>
    </xf>
    <xf numFmtId="0" fontId="3" fillId="0" borderId="0" xfId="0" applyFont="1" applyAlignment="1">
      <alignment vertical="center"/>
    </xf>
    <xf numFmtId="0" fontId="3" fillId="0" borderId="17" xfId="0" applyFont="1" applyBorder="1" applyAlignment="1">
      <alignment vertical="center"/>
    </xf>
    <xf numFmtId="0" fontId="3" fillId="2" borderId="20" xfId="0" applyFont="1" applyFill="1" applyBorder="1" applyAlignment="1" applyProtection="1">
      <alignment horizontal="center" vertical="center"/>
      <protection locked="0"/>
    </xf>
    <xf numFmtId="0" fontId="3" fillId="0" borderId="21" xfId="0" applyFont="1" applyBorder="1" applyAlignment="1">
      <alignment vertical="center"/>
    </xf>
    <xf numFmtId="0" fontId="3" fillId="0" borderId="22" xfId="0" applyFont="1" applyBorder="1" applyAlignment="1">
      <alignment vertical="center"/>
    </xf>
    <xf numFmtId="0" fontId="3" fillId="0" borderId="5" xfId="0" applyFont="1" applyBorder="1" applyAlignment="1">
      <alignment vertical="center"/>
    </xf>
    <xf numFmtId="0" fontId="3" fillId="0" borderId="15" xfId="0" applyFont="1" applyBorder="1">
      <alignment vertical="center"/>
    </xf>
    <xf numFmtId="0" fontId="3" fillId="2" borderId="23" xfId="0" applyFont="1" applyFill="1" applyBorder="1" applyAlignment="1" applyProtection="1">
      <alignment horizontal="center" vertical="center"/>
      <protection locked="0"/>
    </xf>
    <xf numFmtId="0" fontId="3" fillId="2" borderId="24" xfId="0" applyFont="1" applyFill="1" applyBorder="1" applyAlignment="1" applyProtection="1">
      <alignment horizontal="center" vertical="center"/>
      <protection locked="0"/>
    </xf>
    <xf numFmtId="0" fontId="3" fillId="2" borderId="25" xfId="0" applyFont="1" applyFill="1" applyBorder="1" applyAlignment="1" applyProtection="1">
      <alignment horizontal="center" vertical="center"/>
      <protection locked="0"/>
    </xf>
    <xf numFmtId="0" fontId="3" fillId="2" borderId="26" xfId="0" applyFont="1" applyFill="1" applyBorder="1" applyAlignment="1" applyProtection="1">
      <alignment horizontal="center" vertical="center"/>
      <protection locked="0"/>
    </xf>
    <xf numFmtId="0" fontId="3" fillId="2" borderId="27" xfId="0" applyFont="1" applyFill="1" applyBorder="1" applyAlignment="1" applyProtection="1">
      <alignment horizontal="center" vertical="center"/>
      <protection locked="0"/>
    </xf>
    <xf numFmtId="0" fontId="13" fillId="0" borderId="0" xfId="0" applyFont="1">
      <alignment vertical="center"/>
    </xf>
    <xf numFmtId="0" fontId="8" fillId="0" borderId="0" xfId="0" applyFont="1">
      <alignment vertical="center"/>
    </xf>
    <xf numFmtId="0" fontId="3" fillId="0" borderId="0" xfId="0" applyFont="1" applyAlignment="1">
      <alignment horizontal="center" vertical="center"/>
    </xf>
    <xf numFmtId="0" fontId="14" fillId="0" borderId="2" xfId="0" applyFont="1" applyBorder="1">
      <alignment vertical="center"/>
    </xf>
    <xf numFmtId="0" fontId="14" fillId="0" borderId="13" xfId="0" applyFont="1" applyBorder="1" applyAlignment="1">
      <alignment horizontal="center" vertical="center"/>
    </xf>
    <xf numFmtId="0" fontId="14" fillId="0" borderId="15" xfId="0" applyFont="1" applyBorder="1" applyAlignment="1">
      <alignment horizontal="center" vertical="center"/>
    </xf>
    <xf numFmtId="0" fontId="14" fillId="0" borderId="10" xfId="0" applyFont="1" applyBorder="1" applyAlignment="1">
      <alignment horizontal="center" vertical="center" shrinkToFit="1"/>
    </xf>
    <xf numFmtId="0" fontId="14" fillId="0" borderId="16" xfId="0" applyFont="1" applyBorder="1">
      <alignment vertical="center"/>
    </xf>
    <xf numFmtId="0" fontId="14" fillId="0" borderId="3" xfId="0" applyFont="1" applyBorder="1" applyAlignment="1">
      <alignment horizontal="center" vertical="center" shrinkToFit="1"/>
    </xf>
    <xf numFmtId="0" fontId="14" fillId="0" borderId="17" xfId="0" applyFont="1" applyBorder="1">
      <alignment vertical="center"/>
    </xf>
    <xf numFmtId="0" fontId="14" fillId="0" borderId="6" xfId="0" applyFont="1" applyBorder="1">
      <alignment vertical="center"/>
    </xf>
    <xf numFmtId="0" fontId="15" fillId="0" borderId="0" xfId="0" applyFont="1">
      <alignment vertical="center"/>
    </xf>
    <xf numFmtId="0" fontId="16" fillId="0" borderId="0" xfId="0" applyFont="1">
      <alignment vertical="center"/>
    </xf>
    <xf numFmtId="0" fontId="17" fillId="0" borderId="0" xfId="0" applyFont="1">
      <alignment vertical="center"/>
    </xf>
    <xf numFmtId="0" fontId="18" fillId="2" borderId="0" xfId="0" applyFont="1" applyFill="1" applyAlignment="1" applyProtection="1">
      <alignment horizontal="center" vertical="center"/>
      <protection locked="0"/>
    </xf>
    <xf numFmtId="0" fontId="14" fillId="0" borderId="10" xfId="0" applyFont="1" applyBorder="1" applyAlignment="1">
      <alignment horizontal="center" vertical="center"/>
    </xf>
    <xf numFmtId="0" fontId="14" fillId="0" borderId="3" xfId="0" applyFont="1" applyBorder="1" applyAlignment="1">
      <alignment horizontal="center" vertical="center"/>
    </xf>
    <xf numFmtId="0" fontId="3" fillId="0" borderId="28" xfId="0" applyFont="1" applyBorder="1" applyAlignment="1">
      <alignment vertical="center"/>
    </xf>
    <xf numFmtId="0" fontId="3" fillId="0" borderId="9" xfId="0" applyFont="1" applyBorder="1" applyAlignment="1">
      <alignment vertical="center"/>
    </xf>
    <xf numFmtId="0" fontId="3" fillId="0" borderId="29" xfId="0" applyFont="1" applyBorder="1" applyAlignment="1">
      <alignment vertical="center"/>
    </xf>
    <xf numFmtId="0" fontId="3" fillId="0" borderId="30" xfId="0" applyFont="1" applyBorder="1" applyAlignment="1">
      <alignment vertical="center"/>
    </xf>
    <xf numFmtId="0" fontId="3" fillId="2" borderId="31" xfId="0" applyFont="1" applyFill="1" applyBorder="1" applyAlignment="1" applyProtection="1">
      <alignment horizontal="center" vertical="center"/>
      <protection locked="0"/>
    </xf>
    <xf numFmtId="0" fontId="3" fillId="0" borderId="9" xfId="0" applyFont="1" applyFill="1" applyBorder="1">
      <alignment vertical="center"/>
    </xf>
    <xf numFmtId="0" fontId="3" fillId="0" borderId="10" xfId="0" applyFont="1" applyFill="1" applyBorder="1">
      <alignment vertical="center"/>
    </xf>
    <xf numFmtId="0" fontId="3" fillId="0" borderId="0" xfId="0" applyFont="1" applyFill="1" applyBorder="1">
      <alignment vertical="center"/>
    </xf>
    <xf numFmtId="0" fontId="3" fillId="0" borderId="4" xfId="0" applyFont="1" applyFill="1" applyBorder="1">
      <alignment vertical="center"/>
    </xf>
    <xf numFmtId="0" fontId="3" fillId="0" borderId="5" xfId="0" applyFont="1" applyFill="1" applyBorder="1">
      <alignment vertical="center"/>
    </xf>
    <xf numFmtId="0" fontId="3" fillId="0" borderId="6" xfId="0" applyFont="1" applyFill="1" applyBorder="1">
      <alignment vertical="center"/>
    </xf>
    <xf numFmtId="0" fontId="3" fillId="2" borderId="32" xfId="0" applyFont="1" applyFill="1" applyBorder="1" applyAlignment="1" applyProtection="1">
      <alignment horizontal="center" vertical="center"/>
      <protection locked="0"/>
    </xf>
    <xf numFmtId="0" fontId="3" fillId="2" borderId="33" xfId="0" applyFont="1" applyFill="1" applyBorder="1" applyAlignment="1" applyProtection="1">
      <alignment horizontal="center" vertical="center"/>
      <protection locked="0"/>
    </xf>
    <xf numFmtId="0" fontId="3" fillId="2" borderId="34" xfId="0" applyFont="1" applyFill="1" applyBorder="1" applyAlignment="1" applyProtection="1">
      <alignment horizontal="center" vertical="center"/>
      <protection locked="0"/>
    </xf>
    <xf numFmtId="0" fontId="3" fillId="0" borderId="35" xfId="0" applyFont="1" applyBorder="1">
      <alignment vertical="center"/>
    </xf>
    <xf numFmtId="0" fontId="3" fillId="2" borderId="36" xfId="0" applyFont="1" applyFill="1" applyBorder="1" applyAlignment="1" applyProtection="1">
      <alignment horizontal="center" vertical="center"/>
      <protection locked="0"/>
    </xf>
    <xf numFmtId="0" fontId="3" fillId="0" borderId="6" xfId="0" applyFont="1" applyBorder="1" applyAlignment="1">
      <alignment vertical="center"/>
    </xf>
    <xf numFmtId="0" fontId="3" fillId="0" borderId="5" xfId="0" applyFont="1" applyFill="1" applyBorder="1" applyAlignment="1" applyProtection="1">
      <alignment vertical="center"/>
      <protection locked="0"/>
    </xf>
    <xf numFmtId="0" fontId="14" fillId="0" borderId="9" xfId="0" applyFont="1" applyFill="1" applyBorder="1" applyAlignment="1" applyProtection="1">
      <alignment horizontal="right" vertical="center"/>
      <protection locked="0"/>
    </xf>
    <xf numFmtId="0" fontId="3" fillId="0" borderId="6" xfId="0" applyFont="1" applyBorder="1" applyAlignment="1">
      <alignment horizontal="center" vertical="center"/>
    </xf>
    <xf numFmtId="0" fontId="3" fillId="0" borderId="17" xfId="0" applyFont="1" applyBorder="1" applyAlignment="1">
      <alignment horizontal="center" vertical="center"/>
    </xf>
    <xf numFmtId="0" fontId="3" fillId="2" borderId="7" xfId="0" applyFont="1" applyFill="1" applyBorder="1" applyProtection="1">
      <alignment vertical="center"/>
      <protection locked="0"/>
    </xf>
    <xf numFmtId="0" fontId="3" fillId="0" borderId="37" xfId="0" applyFont="1" applyBorder="1">
      <alignment vertical="center"/>
    </xf>
    <xf numFmtId="0" fontId="3" fillId="2" borderId="0" xfId="0" applyFont="1" applyFill="1" applyBorder="1" applyProtection="1">
      <alignment vertical="center"/>
      <protection locked="0"/>
    </xf>
    <xf numFmtId="0" fontId="3" fillId="0" borderId="37" xfId="0" applyFont="1" applyBorder="1" applyAlignment="1">
      <alignment horizontal="right" vertical="center"/>
    </xf>
    <xf numFmtId="0" fontId="3" fillId="0" borderId="38" xfId="0" applyFont="1" applyBorder="1">
      <alignment vertical="center"/>
    </xf>
    <xf numFmtId="0" fontId="3" fillId="2" borderId="1" xfId="0" applyFont="1" applyFill="1" applyBorder="1" applyProtection="1">
      <alignment vertical="center"/>
      <protection locked="0"/>
    </xf>
    <xf numFmtId="0" fontId="3" fillId="0" borderId="19" xfId="0" applyFont="1" applyBorder="1">
      <alignment vertical="center"/>
    </xf>
    <xf numFmtId="0" fontId="3" fillId="2" borderId="39" xfId="0" applyFont="1" applyFill="1" applyBorder="1" applyAlignment="1" applyProtection="1">
      <alignment horizontal="center" vertical="center"/>
      <protection locked="0"/>
    </xf>
    <xf numFmtId="0" fontId="3" fillId="2" borderId="40" xfId="0" applyFont="1" applyFill="1" applyBorder="1" applyAlignment="1" applyProtection="1">
      <alignment horizontal="center" vertical="center"/>
      <protection locked="0"/>
    </xf>
    <xf numFmtId="0" fontId="3" fillId="0" borderId="41" xfId="0" applyFont="1" applyBorder="1">
      <alignment vertical="center"/>
    </xf>
    <xf numFmtId="0" fontId="3" fillId="0" borderId="42" xfId="0" applyFont="1" applyBorder="1">
      <alignment vertical="center"/>
    </xf>
    <xf numFmtId="0" fontId="3" fillId="2" borderId="43" xfId="0" applyFont="1" applyFill="1" applyBorder="1" applyAlignment="1" applyProtection="1">
      <alignment horizontal="center" vertical="center"/>
      <protection locked="0"/>
    </xf>
    <xf numFmtId="0" fontId="3" fillId="0" borderId="44" xfId="0" applyFont="1" applyBorder="1">
      <alignment vertical="center"/>
    </xf>
    <xf numFmtId="0" fontId="3" fillId="0" borderId="0" xfId="0" applyFont="1" applyBorder="1" applyAlignment="1">
      <alignment horizontal="center" vertical="center"/>
    </xf>
    <xf numFmtId="0" fontId="3" fillId="2" borderId="9" xfId="0" applyFont="1" applyFill="1" applyBorder="1" applyAlignment="1" applyProtection="1">
      <alignment horizontal="center" vertical="center"/>
      <protection locked="0"/>
    </xf>
    <xf numFmtId="0" fontId="3" fillId="2" borderId="5" xfId="0" applyFont="1" applyFill="1" applyBorder="1" applyAlignment="1" applyProtection="1">
      <alignment horizontal="center" vertical="center"/>
      <protection locked="0"/>
    </xf>
    <xf numFmtId="0" fontId="3" fillId="0" borderId="1" xfId="0" quotePrefix="1" applyFont="1" applyBorder="1" applyAlignment="1">
      <alignment horizontal="right" vertical="center"/>
    </xf>
    <xf numFmtId="0" fontId="3" fillId="2" borderId="25" xfId="0" applyFont="1" applyFill="1" applyBorder="1" applyAlignment="1" applyProtection="1">
      <alignment vertical="center"/>
      <protection locked="0"/>
    </xf>
    <xf numFmtId="0" fontId="3" fillId="2" borderId="45" xfId="0" applyFont="1" applyFill="1" applyBorder="1" applyAlignment="1" applyProtection="1">
      <alignment horizontal="center" vertical="center"/>
      <protection locked="0"/>
    </xf>
    <xf numFmtId="0" fontId="14" fillId="0" borderId="4" xfId="0" applyFont="1" applyBorder="1" applyAlignment="1">
      <alignment horizontal="center" vertical="center"/>
    </xf>
    <xf numFmtId="0" fontId="10" fillId="0" borderId="39" xfId="0" applyFont="1" applyBorder="1" applyAlignment="1">
      <alignment horizontal="center" vertical="center"/>
    </xf>
    <xf numFmtId="0" fontId="25" fillId="0" borderId="39" xfId="3" applyFont="1" applyFill="1" applyBorder="1" applyAlignment="1">
      <alignment horizontal="center" vertical="center"/>
    </xf>
    <xf numFmtId="0" fontId="25" fillId="0" borderId="39" xfId="3" applyFont="1" applyFill="1" applyBorder="1" applyAlignment="1">
      <alignment horizontal="center" vertical="center" shrinkToFit="1"/>
    </xf>
    <xf numFmtId="49" fontId="25" fillId="0" borderId="39" xfId="3" applyNumberFormat="1" applyFont="1" applyFill="1" applyBorder="1" applyAlignment="1">
      <alignment horizontal="center" vertical="center" wrapText="1"/>
    </xf>
    <xf numFmtId="38" fontId="25" fillId="0" borderId="39" xfId="2" applyFont="1" applyFill="1" applyBorder="1" applyAlignment="1">
      <alignment horizontal="center" vertical="center" wrapText="1"/>
    </xf>
    <xf numFmtId="38" fontId="25" fillId="0" borderId="39" xfId="2" applyFont="1" applyFill="1" applyBorder="1" applyAlignment="1">
      <alignment horizontal="center" vertical="center"/>
    </xf>
    <xf numFmtId="38" fontId="25" fillId="0" borderId="39" xfId="2" applyFont="1" applyFill="1" applyBorder="1" applyAlignment="1">
      <alignment horizontal="right" vertical="center"/>
    </xf>
    <xf numFmtId="0" fontId="23" fillId="0" borderId="46" xfId="3" applyFont="1" applyFill="1" applyBorder="1" applyAlignment="1">
      <alignment vertical="center" shrinkToFit="1"/>
    </xf>
    <xf numFmtId="38" fontId="23" fillId="0" borderId="39" xfId="3" applyNumberFormat="1" applyFont="1" applyFill="1" applyBorder="1" applyAlignment="1">
      <alignment vertical="center" shrinkToFit="1"/>
    </xf>
    <xf numFmtId="38" fontId="25" fillId="3" borderId="39" xfId="2" applyFont="1" applyFill="1" applyBorder="1" applyAlignment="1">
      <alignment horizontal="center" vertical="center" shrinkToFit="1"/>
    </xf>
    <xf numFmtId="38" fontId="26" fillId="0" borderId="39" xfId="2" applyFont="1" applyFill="1" applyBorder="1" applyAlignment="1">
      <alignment horizontal="center" vertical="center"/>
    </xf>
    <xf numFmtId="38" fontId="25" fillId="0" borderId="39" xfId="2" applyFont="1" applyFill="1" applyBorder="1" applyAlignment="1">
      <alignment horizontal="center" vertical="center" shrinkToFit="1"/>
    </xf>
    <xf numFmtId="0" fontId="36" fillId="0" borderId="0" xfId="0" applyFont="1" applyFill="1" applyAlignment="1">
      <alignment vertical="center" shrinkToFit="1"/>
    </xf>
    <xf numFmtId="0" fontId="23" fillId="0" borderId="39" xfId="1" applyNumberFormat="1" applyFont="1" applyFill="1" applyBorder="1" applyAlignment="1">
      <alignment vertical="center" shrinkToFit="1"/>
    </xf>
    <xf numFmtId="0" fontId="36" fillId="0" borderId="0" xfId="1" applyNumberFormat="1" applyFont="1" applyFill="1" applyAlignment="1">
      <alignment vertical="center" shrinkToFit="1"/>
    </xf>
    <xf numFmtId="0" fontId="26" fillId="0" borderId="39" xfId="3" applyFont="1" applyBorder="1" applyAlignment="1">
      <alignment horizontal="center" vertical="distributed" textRotation="255" wrapText="1"/>
    </xf>
    <xf numFmtId="0" fontId="26" fillId="0" borderId="39" xfId="3" applyFont="1" applyBorder="1" applyAlignment="1">
      <alignment horizontal="center" vertical="center" wrapText="1"/>
    </xf>
    <xf numFmtId="0" fontId="26" fillId="0" borderId="39" xfId="3" applyFont="1" applyBorder="1" applyAlignment="1">
      <alignment horizontal="center" vertical="distributed" textRotation="255" shrinkToFit="1"/>
    </xf>
    <xf numFmtId="0" fontId="25" fillId="0" borderId="39" xfId="3" applyFont="1" applyFill="1" applyBorder="1" applyAlignment="1">
      <alignment vertical="center" shrinkToFit="1"/>
    </xf>
    <xf numFmtId="0" fontId="25" fillId="0" borderId="39" xfId="2" applyNumberFormat="1" applyFont="1" applyFill="1" applyBorder="1" applyAlignment="1">
      <alignment horizontal="center" vertical="center" wrapText="1"/>
    </xf>
    <xf numFmtId="0" fontId="26" fillId="0" borderId="39" xfId="3" applyFont="1" applyBorder="1" applyAlignment="1">
      <alignment horizontal="center" vertical="center" shrinkToFit="1"/>
    </xf>
    <xf numFmtId="0" fontId="26" fillId="0" borderId="39" xfId="3" applyFont="1" applyFill="1" applyBorder="1" applyAlignment="1">
      <alignment horizontal="center" vertical="center"/>
    </xf>
    <xf numFmtId="38" fontId="26" fillId="0" borderId="39" xfId="2" applyFont="1" applyFill="1" applyBorder="1" applyAlignment="1">
      <alignment horizontal="right" vertical="center"/>
    </xf>
    <xf numFmtId="38" fontId="25" fillId="0" borderId="39" xfId="2" applyFont="1" applyFill="1" applyBorder="1" applyAlignment="1">
      <alignment vertical="center"/>
    </xf>
    <xf numFmtId="178" fontId="26" fillId="0" borderId="39" xfId="2" applyNumberFormat="1" applyFont="1" applyFill="1" applyBorder="1" applyAlignment="1">
      <alignment horizontal="center" vertical="center"/>
    </xf>
    <xf numFmtId="40" fontId="26" fillId="0" borderId="39" xfId="2" applyNumberFormat="1" applyFont="1" applyFill="1" applyBorder="1" applyAlignment="1">
      <alignment horizontal="center" vertical="center"/>
    </xf>
    <xf numFmtId="0" fontId="25" fillId="0" borderId="39" xfId="3" applyFont="1" applyFill="1" applyBorder="1" applyAlignment="1">
      <alignment horizontal="center" vertical="center" wrapText="1"/>
    </xf>
    <xf numFmtId="0" fontId="25" fillId="3" borderId="39" xfId="3" applyFont="1" applyFill="1" applyBorder="1" applyAlignment="1">
      <alignment horizontal="center" vertical="center"/>
    </xf>
    <xf numFmtId="0" fontId="25" fillId="0" borderId="39" xfId="3" applyFont="1" applyFill="1" applyBorder="1" applyAlignment="1">
      <alignment vertical="center"/>
    </xf>
    <xf numFmtId="0" fontId="36" fillId="0" borderId="39" xfId="0" applyFont="1" applyFill="1" applyBorder="1" applyAlignment="1">
      <alignment horizontal="center" vertical="center" shrinkToFit="1"/>
    </xf>
    <xf numFmtId="0" fontId="25" fillId="0" borderId="39" xfId="3" applyFont="1" applyFill="1" applyBorder="1" applyAlignment="1">
      <alignment horizontal="right" vertical="center"/>
    </xf>
    <xf numFmtId="38" fontId="25" fillId="0" borderId="39" xfId="3" applyNumberFormat="1" applyFont="1" applyFill="1" applyBorder="1" applyAlignment="1">
      <alignment horizontal="right" vertical="center"/>
    </xf>
    <xf numFmtId="0" fontId="36" fillId="0" borderId="0" xfId="0" applyFont="1" applyFill="1" applyAlignment="1">
      <alignment horizontal="center" vertical="center" shrinkToFit="1"/>
    </xf>
    <xf numFmtId="0" fontId="36" fillId="0" borderId="39" xfId="0" applyFont="1" applyFill="1" applyBorder="1" applyAlignment="1">
      <alignment vertical="center" shrinkToFit="1"/>
    </xf>
    <xf numFmtId="49" fontId="28" fillId="0" borderId="39" xfId="3" applyNumberFormat="1" applyFont="1" applyFill="1" applyBorder="1" applyAlignment="1">
      <alignment horizontal="distributed" vertical="center"/>
    </xf>
    <xf numFmtId="0" fontId="22" fillId="0" borderId="39" xfId="0" applyFont="1" applyBorder="1" applyAlignment="1">
      <alignment horizontal="center" vertical="center" shrinkToFit="1"/>
    </xf>
    <xf numFmtId="0" fontId="36" fillId="0" borderId="0" xfId="0" applyFont="1" applyFill="1" applyAlignment="1">
      <alignment vertical="center" shrinkToFit="1"/>
    </xf>
    <xf numFmtId="0" fontId="37" fillId="0" borderId="0" xfId="0" applyFont="1" applyProtection="1">
      <alignment vertical="center"/>
      <protection locked="0"/>
    </xf>
    <xf numFmtId="0" fontId="37" fillId="0" borderId="0" xfId="0" applyFont="1">
      <alignment vertical="center"/>
    </xf>
    <xf numFmtId="0" fontId="37" fillId="0" borderId="0" xfId="0" applyFont="1" applyBorder="1">
      <alignment vertical="center"/>
    </xf>
    <xf numFmtId="0" fontId="37" fillId="0" borderId="4" xfId="0" applyFont="1" applyBorder="1">
      <alignment vertical="center"/>
    </xf>
    <xf numFmtId="0" fontId="37" fillId="0" borderId="5" xfId="0" applyFont="1" applyBorder="1">
      <alignment vertical="center"/>
    </xf>
    <xf numFmtId="0" fontId="37" fillId="0" borderId="6" xfId="0" applyFont="1" applyBorder="1">
      <alignment vertical="center"/>
    </xf>
    <xf numFmtId="38" fontId="25" fillId="0" borderId="39" xfId="1" applyFont="1" applyFill="1" applyBorder="1" applyAlignment="1">
      <alignment vertical="center" wrapText="1"/>
    </xf>
    <xf numFmtId="0" fontId="37" fillId="0" borderId="11" xfId="0" applyFont="1" applyBorder="1" applyAlignment="1">
      <alignment horizontal="distributed" vertical="center" indent="1"/>
    </xf>
    <xf numFmtId="0" fontId="37" fillId="4" borderId="14" xfId="0" applyFont="1" applyFill="1" applyBorder="1" applyAlignment="1" applyProtection="1">
      <alignment horizontal="center" vertical="center"/>
      <protection locked="0"/>
    </xf>
    <xf numFmtId="0" fontId="37" fillId="0" borderId="12" xfId="0" applyFont="1" applyBorder="1" applyAlignment="1">
      <alignment horizontal="distributed" vertical="center" indent="1"/>
    </xf>
    <xf numFmtId="0" fontId="36" fillId="0" borderId="0" xfId="0" applyFont="1" applyFill="1" applyAlignment="1">
      <alignment vertical="center" shrinkToFit="1"/>
    </xf>
    <xf numFmtId="0" fontId="3" fillId="2" borderId="23" xfId="0" applyFont="1" applyFill="1" applyBorder="1" applyAlignment="1" applyProtection="1">
      <alignment vertical="center"/>
      <protection locked="0"/>
    </xf>
    <xf numFmtId="0" fontId="3" fillId="0" borderId="13" xfId="0" applyFont="1" applyBorder="1">
      <alignment vertical="center"/>
    </xf>
    <xf numFmtId="0" fontId="36" fillId="0" borderId="0" xfId="0" applyFont="1" applyFill="1" applyAlignment="1">
      <alignment vertical="center" shrinkToFit="1"/>
    </xf>
    <xf numFmtId="40" fontId="25" fillId="0" borderId="39" xfId="1" applyNumberFormat="1" applyFont="1" applyFill="1" applyBorder="1" applyAlignment="1">
      <alignment horizontal="right" vertical="center"/>
    </xf>
    <xf numFmtId="38" fontId="25" fillId="0" borderId="39" xfId="1" applyFont="1" applyFill="1" applyBorder="1" applyAlignment="1">
      <alignment horizontal="right" vertical="center"/>
    </xf>
    <xf numFmtId="38" fontId="5" fillId="0" borderId="15" xfId="1" applyFont="1" applyBorder="1" applyAlignment="1">
      <alignment horizontal="center" vertical="center"/>
    </xf>
    <xf numFmtId="38" fontId="5" fillId="0" borderId="10" xfId="1" applyFont="1" applyBorder="1" applyAlignment="1">
      <alignment horizontal="center" vertical="center"/>
    </xf>
    <xf numFmtId="38" fontId="3" fillId="0" borderId="2" xfId="1" applyFont="1" applyBorder="1">
      <alignment vertical="center"/>
    </xf>
    <xf numFmtId="38" fontId="3" fillId="0" borderId="16" xfId="1" applyFont="1" applyBorder="1">
      <alignment vertical="center"/>
    </xf>
    <xf numFmtId="38" fontId="5" fillId="0" borderId="13" xfId="1" applyFont="1" applyBorder="1" applyAlignment="1">
      <alignment horizontal="center" vertical="center"/>
    </xf>
    <xf numFmtId="38" fontId="5" fillId="0" borderId="3" xfId="1" applyFont="1" applyBorder="1" applyAlignment="1">
      <alignment horizontal="center" vertical="center"/>
    </xf>
    <xf numFmtId="38" fontId="3" fillId="0" borderId="17" xfId="1" applyFont="1" applyBorder="1">
      <alignment vertical="center"/>
    </xf>
    <xf numFmtId="38" fontId="3" fillId="0" borderId="6" xfId="1" applyFont="1" applyBorder="1">
      <alignment vertical="center"/>
    </xf>
    <xf numFmtId="38" fontId="25" fillId="0" borderId="39" xfId="1" applyFont="1" applyFill="1" applyBorder="1" applyAlignment="1">
      <alignment horizontal="center" vertical="center" shrinkToFit="1"/>
    </xf>
    <xf numFmtId="0" fontId="38" fillId="0" borderId="0" xfId="0" applyFont="1">
      <alignment vertical="center"/>
    </xf>
    <xf numFmtId="0" fontId="37" fillId="5" borderId="0" xfId="0" applyFont="1" applyFill="1">
      <alignment vertical="center"/>
    </xf>
    <xf numFmtId="0" fontId="37" fillId="0" borderId="0" xfId="0" applyFont="1" applyBorder="1" applyAlignment="1">
      <alignment horizontal="center" vertical="center"/>
    </xf>
    <xf numFmtId="0" fontId="39" fillId="0" borderId="0" xfId="0" applyFont="1" applyBorder="1">
      <alignment vertical="center"/>
    </xf>
    <xf numFmtId="0" fontId="39" fillId="0" borderId="0" xfId="0" applyFont="1">
      <alignment vertical="center"/>
    </xf>
    <xf numFmtId="0" fontId="3" fillId="0" borderId="0" xfId="0" applyFont="1" applyFill="1">
      <alignment vertical="center"/>
    </xf>
    <xf numFmtId="0" fontId="29" fillId="0" borderId="0" xfId="0" applyFont="1">
      <alignment vertical="center"/>
    </xf>
    <xf numFmtId="0" fontId="20" fillId="0" borderId="0" xfId="0" applyFont="1" applyProtection="1">
      <alignment vertical="center"/>
      <protection locked="0"/>
    </xf>
    <xf numFmtId="0" fontId="20" fillId="0" borderId="0" xfId="0" applyFont="1">
      <alignment vertical="center"/>
    </xf>
    <xf numFmtId="0" fontId="30" fillId="0" borderId="0" xfId="0" applyFont="1">
      <alignment vertical="center"/>
    </xf>
    <xf numFmtId="0" fontId="31" fillId="0" borderId="0" xfId="0" applyFont="1">
      <alignment vertical="center"/>
    </xf>
    <xf numFmtId="0" fontId="23" fillId="0" borderId="15" xfId="0" applyFont="1" applyBorder="1">
      <alignment vertical="center"/>
    </xf>
    <xf numFmtId="0" fontId="23" fillId="0" borderId="9" xfId="0" applyFont="1" applyBorder="1">
      <alignment vertical="center"/>
    </xf>
    <xf numFmtId="0" fontId="23" fillId="0" borderId="10" xfId="0" applyFont="1" applyBorder="1">
      <alignment vertical="center"/>
    </xf>
    <xf numFmtId="0" fontId="20" fillId="0" borderId="17" xfId="0" applyFont="1" applyBorder="1">
      <alignment vertical="center"/>
    </xf>
    <xf numFmtId="0" fontId="20" fillId="0" borderId="5" xfId="0" applyFont="1" applyBorder="1">
      <alignment vertical="center"/>
    </xf>
    <xf numFmtId="0" fontId="20" fillId="0" borderId="6" xfId="0" applyFont="1" applyBorder="1">
      <alignment vertical="center"/>
    </xf>
    <xf numFmtId="0" fontId="20" fillId="0" borderId="8" xfId="0" applyFont="1" applyBorder="1">
      <alignment vertical="center"/>
    </xf>
    <xf numFmtId="0" fontId="20" fillId="0" borderId="9" xfId="0" applyFont="1" applyBorder="1">
      <alignment vertical="center"/>
    </xf>
    <xf numFmtId="0" fontId="20" fillId="0" borderId="0" xfId="0" applyFont="1" applyBorder="1">
      <alignment vertical="center"/>
    </xf>
    <xf numFmtId="0" fontId="20" fillId="0" borderId="4" xfId="0" applyFont="1" applyBorder="1">
      <alignment vertical="center"/>
    </xf>
    <xf numFmtId="0" fontId="20" fillId="0" borderId="11" xfId="0" applyFont="1" applyBorder="1">
      <alignment vertical="center"/>
    </xf>
    <xf numFmtId="0" fontId="20" fillId="2" borderId="14" xfId="0" applyFont="1" applyFill="1" applyBorder="1" applyAlignment="1" applyProtection="1">
      <alignment horizontal="center" vertical="center"/>
      <protection locked="0"/>
    </xf>
    <xf numFmtId="0" fontId="20" fillId="0" borderId="12" xfId="0" applyFont="1" applyBorder="1">
      <alignment vertical="center"/>
    </xf>
    <xf numFmtId="0" fontId="32" fillId="0" borderId="0" xfId="0" applyFont="1">
      <alignment vertical="center"/>
    </xf>
    <xf numFmtId="0" fontId="20" fillId="0" borderId="2" xfId="0" applyFont="1" applyBorder="1">
      <alignment vertical="center"/>
    </xf>
    <xf numFmtId="0" fontId="20" fillId="0" borderId="1" xfId="0" applyFont="1" applyBorder="1">
      <alignment vertical="center"/>
    </xf>
    <xf numFmtId="0" fontId="15" fillId="0" borderId="0" xfId="0" applyFont="1" applyFill="1">
      <alignment vertical="center"/>
    </xf>
    <xf numFmtId="0" fontId="36" fillId="0" borderId="0" xfId="0" applyFont="1" applyFill="1" applyAlignment="1">
      <alignment vertical="center" shrinkToFit="1"/>
    </xf>
    <xf numFmtId="0" fontId="33" fillId="0" borderId="0" xfId="0" applyFont="1">
      <alignment vertical="center"/>
    </xf>
    <xf numFmtId="0" fontId="20" fillId="0" borderId="10" xfId="0" applyFont="1" applyBorder="1">
      <alignment vertical="center"/>
    </xf>
    <xf numFmtId="0" fontId="20" fillId="0" borderId="7" xfId="0" applyFont="1" applyBorder="1">
      <alignment vertical="center"/>
    </xf>
    <xf numFmtId="0" fontId="20" fillId="2" borderId="47" xfId="0" applyFont="1" applyFill="1" applyBorder="1" applyAlignment="1" applyProtection="1">
      <alignment horizontal="center" vertical="center"/>
      <protection locked="0"/>
    </xf>
    <xf numFmtId="0" fontId="20" fillId="0" borderId="13" xfId="0" applyFont="1" applyBorder="1">
      <alignment vertical="center"/>
    </xf>
    <xf numFmtId="0" fontId="20" fillId="2" borderId="48" xfId="0" applyFont="1" applyFill="1" applyBorder="1" applyAlignment="1" applyProtection="1">
      <alignment horizontal="center" vertical="center"/>
      <protection locked="0"/>
    </xf>
    <xf numFmtId="0" fontId="20" fillId="2" borderId="49" xfId="0" applyFont="1" applyFill="1" applyBorder="1" applyAlignment="1" applyProtection="1">
      <alignment horizontal="center" vertical="center"/>
      <protection locked="0"/>
    </xf>
    <xf numFmtId="0" fontId="20" fillId="0" borderId="1" xfId="0" applyFont="1" applyFill="1" applyBorder="1">
      <alignment vertical="center"/>
    </xf>
    <xf numFmtId="0" fontId="20" fillId="0" borderId="2" xfId="0" applyFont="1" applyFill="1" applyBorder="1">
      <alignment vertical="center"/>
    </xf>
    <xf numFmtId="0" fontId="20" fillId="2" borderId="50" xfId="0" applyFont="1" applyFill="1" applyBorder="1" applyAlignment="1" applyProtection="1">
      <alignment horizontal="center" vertical="center"/>
      <protection locked="0"/>
    </xf>
    <xf numFmtId="0" fontId="20" fillId="0" borderId="22" xfId="0" applyFont="1" applyBorder="1">
      <alignment vertical="center"/>
    </xf>
    <xf numFmtId="0" fontId="20" fillId="2" borderId="51" xfId="0" applyFont="1" applyFill="1" applyBorder="1" applyAlignment="1" applyProtection="1">
      <alignment horizontal="center" vertical="center"/>
      <protection locked="0"/>
    </xf>
    <xf numFmtId="0" fontId="23" fillId="0" borderId="52" xfId="3" applyFont="1" applyFill="1" applyBorder="1" applyAlignment="1">
      <alignment horizontal="center" vertical="center" shrinkToFit="1"/>
    </xf>
    <xf numFmtId="38" fontId="25" fillId="0" borderId="52" xfId="2" applyFont="1" applyFill="1" applyBorder="1" applyAlignment="1">
      <alignment horizontal="right" vertical="center" shrinkToFit="1"/>
    </xf>
    <xf numFmtId="177" fontId="25" fillId="0" borderId="52" xfId="1" applyNumberFormat="1" applyFont="1" applyFill="1" applyBorder="1" applyAlignment="1">
      <alignment horizontal="right" vertical="center" shrinkToFit="1"/>
    </xf>
    <xf numFmtId="38" fontId="23" fillId="0" borderId="49" xfId="2" applyFont="1" applyFill="1" applyBorder="1" applyAlignment="1">
      <alignment horizontal="center" vertical="center"/>
    </xf>
    <xf numFmtId="38" fontId="23" fillId="0" borderId="51" xfId="2" applyFont="1" applyFill="1" applyBorder="1" applyAlignment="1">
      <alignment horizontal="center" vertical="center"/>
    </xf>
    <xf numFmtId="38" fontId="23" fillId="0" borderId="53" xfId="2" applyFont="1" applyFill="1" applyBorder="1" applyAlignment="1">
      <alignment horizontal="center" vertical="center"/>
    </xf>
    <xf numFmtId="0" fontId="23" fillId="0" borderId="49" xfId="3" applyFont="1" applyFill="1" applyBorder="1" applyAlignment="1">
      <alignment horizontal="center" vertical="center"/>
    </xf>
    <xf numFmtId="0" fontId="23" fillId="0" borderId="51" xfId="3" applyFont="1" applyFill="1" applyBorder="1" applyAlignment="1">
      <alignment horizontal="center" vertical="center"/>
    </xf>
    <xf numFmtId="0" fontId="23" fillId="0" borderId="53" xfId="3" applyFont="1" applyFill="1" applyBorder="1" applyAlignment="1">
      <alignment horizontal="center" vertical="center"/>
    </xf>
    <xf numFmtId="0" fontId="25" fillId="0" borderId="54" xfId="3" applyFont="1" applyFill="1" applyBorder="1" applyAlignment="1">
      <alignment horizontal="center" vertical="center"/>
    </xf>
    <xf numFmtId="40" fontId="26" fillId="0" borderId="39" xfId="2" applyNumberFormat="1" applyFont="1" applyFill="1" applyBorder="1" applyAlignment="1">
      <alignment horizontal="right" vertical="center"/>
    </xf>
    <xf numFmtId="0" fontId="22" fillId="0" borderId="39" xfId="0" applyFont="1" applyFill="1" applyBorder="1" applyAlignment="1">
      <alignment horizontal="center" vertical="center" shrinkToFit="1"/>
    </xf>
    <xf numFmtId="0" fontId="20" fillId="0" borderId="38" xfId="0" applyFont="1" applyBorder="1">
      <alignment vertical="center"/>
    </xf>
    <xf numFmtId="0" fontId="20" fillId="2" borderId="55"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5" fillId="0" borderId="4" xfId="0" applyFont="1" applyBorder="1" applyAlignment="1">
      <alignment horizontal="center" vertical="center"/>
    </xf>
    <xf numFmtId="0" fontId="25" fillId="5" borderId="46" xfId="3" applyFont="1" applyFill="1" applyBorder="1" applyAlignment="1">
      <alignment vertical="center" shrinkToFit="1"/>
    </xf>
    <xf numFmtId="0" fontId="3" fillId="0" borderId="7" xfId="0" applyFont="1" applyBorder="1" applyAlignment="1">
      <alignment horizontal="center" vertical="center"/>
    </xf>
    <xf numFmtId="0" fontId="3" fillId="0" borderId="56" xfId="0" applyFont="1" applyBorder="1" applyAlignment="1">
      <alignment vertical="center"/>
    </xf>
    <xf numFmtId="0" fontId="12" fillId="0" borderId="0" xfId="0" applyFont="1" applyFill="1">
      <alignment vertical="center"/>
    </xf>
    <xf numFmtId="0" fontId="31" fillId="0" borderId="0" xfId="0" applyFont="1" applyFill="1">
      <alignment vertical="center"/>
    </xf>
    <xf numFmtId="0" fontId="20" fillId="0" borderId="0" xfId="0" applyFont="1" applyFill="1">
      <alignment vertical="center"/>
    </xf>
    <xf numFmtId="176" fontId="20" fillId="0" borderId="0" xfId="0" applyNumberFormat="1" applyFont="1" applyBorder="1" applyAlignment="1">
      <alignment vertical="center"/>
    </xf>
    <xf numFmtId="176" fontId="20" fillId="0" borderId="0" xfId="0" applyNumberFormat="1" applyFont="1" applyFill="1" applyBorder="1" applyAlignment="1" applyProtection="1">
      <alignment vertical="center"/>
      <protection locked="0"/>
    </xf>
    <xf numFmtId="0" fontId="20" fillId="0" borderId="0" xfId="0" applyFont="1" applyFill="1" applyBorder="1">
      <alignment vertical="center"/>
    </xf>
    <xf numFmtId="176" fontId="20" fillId="0" borderId="0" xfId="0" applyNumberFormat="1" applyFont="1" applyFill="1" applyBorder="1" applyAlignment="1">
      <alignment vertical="center"/>
    </xf>
    <xf numFmtId="0" fontId="8" fillId="0" borderId="0" xfId="0" applyFont="1" applyFill="1">
      <alignment vertical="center"/>
    </xf>
    <xf numFmtId="0" fontId="3" fillId="0" borderId="12" xfId="0" applyFont="1" applyFill="1" applyBorder="1" applyAlignment="1">
      <alignment vertical="center"/>
    </xf>
    <xf numFmtId="0" fontId="3" fillId="0" borderId="5" xfId="0" applyFont="1" applyFill="1" applyBorder="1" applyAlignment="1">
      <alignment vertical="center"/>
    </xf>
    <xf numFmtId="0" fontId="3" fillId="0" borderId="19" xfId="0" applyFont="1" applyFill="1" applyBorder="1">
      <alignment vertical="center"/>
    </xf>
    <xf numFmtId="0" fontId="3" fillId="0" borderId="44" xfId="0" applyFont="1" applyFill="1" applyBorder="1">
      <alignment vertical="center"/>
    </xf>
    <xf numFmtId="0" fontId="3" fillId="0" borderId="0" xfId="0" applyFont="1" applyFill="1" applyBorder="1" applyAlignment="1">
      <alignment vertical="center"/>
    </xf>
    <xf numFmtId="0" fontId="4" fillId="0" borderId="0" xfId="0" applyFont="1" applyFill="1">
      <alignment vertical="center"/>
    </xf>
    <xf numFmtId="0" fontId="20" fillId="0" borderId="9" xfId="0" applyFont="1" applyFill="1" applyBorder="1">
      <alignment vertical="center"/>
    </xf>
    <xf numFmtId="0" fontId="3" fillId="0" borderId="0" xfId="0" applyFont="1" applyAlignment="1">
      <alignment horizontal="right" vertical="center"/>
    </xf>
    <xf numFmtId="0" fontId="3" fillId="0" borderId="6" xfId="0" applyFont="1" applyBorder="1" applyAlignment="1">
      <alignment horizontal="right" vertical="center"/>
    </xf>
    <xf numFmtId="0" fontId="26" fillId="0" borderId="39" xfId="3" applyFont="1" applyFill="1" applyBorder="1" applyAlignment="1">
      <alignment horizontal="center" vertical="center" wrapText="1"/>
    </xf>
    <xf numFmtId="38" fontId="26" fillId="0" borderId="39" xfId="2" applyFont="1" applyFill="1" applyBorder="1" applyAlignment="1">
      <alignment horizontal="center" vertical="center" wrapText="1"/>
    </xf>
    <xf numFmtId="0" fontId="26" fillId="0" borderId="46" xfId="3" applyFont="1" applyFill="1" applyBorder="1" applyAlignment="1">
      <alignment horizontal="center" vertical="center" wrapText="1"/>
    </xf>
    <xf numFmtId="0" fontId="26" fillId="0" borderId="46" xfId="3" applyFont="1" applyFill="1" applyBorder="1" applyAlignment="1">
      <alignment horizontal="center" vertical="center"/>
    </xf>
    <xf numFmtId="0" fontId="25" fillId="0" borderId="39" xfId="3" applyFont="1" applyFill="1" applyBorder="1" applyAlignment="1">
      <alignment horizontal="center" vertical="center"/>
    </xf>
    <xf numFmtId="180" fontId="36" fillId="0" borderId="39" xfId="0" applyNumberFormat="1" applyFont="1" applyFill="1" applyBorder="1" applyAlignment="1">
      <alignment vertical="center" shrinkToFit="1"/>
    </xf>
    <xf numFmtId="38" fontId="25" fillId="0" borderId="39" xfId="2" applyFont="1" applyFill="1" applyBorder="1" applyAlignment="1">
      <alignment horizontal="center" vertical="center"/>
    </xf>
    <xf numFmtId="38" fontId="25" fillId="0" borderId="39" xfId="2" applyFont="1" applyFill="1" applyBorder="1" applyAlignment="1">
      <alignment horizontal="center" vertical="center" wrapText="1"/>
    </xf>
    <xf numFmtId="0" fontId="41" fillId="0" borderId="0" xfId="0" applyFont="1">
      <alignment vertical="center"/>
    </xf>
    <xf numFmtId="0" fontId="42" fillId="0" borderId="0" xfId="0" applyFont="1">
      <alignment vertical="center"/>
    </xf>
    <xf numFmtId="0" fontId="3" fillId="0" borderId="56" xfId="0" applyFont="1" applyFill="1" applyBorder="1" applyAlignment="1">
      <alignment vertical="center"/>
    </xf>
    <xf numFmtId="0" fontId="3" fillId="0" borderId="7" xfId="0" applyFont="1" applyFill="1" applyBorder="1" applyAlignment="1">
      <alignment vertical="center"/>
    </xf>
    <xf numFmtId="0" fontId="3" fillId="0" borderId="7" xfId="0" applyFont="1" applyFill="1" applyBorder="1" applyAlignment="1">
      <alignment horizontal="center" vertical="center"/>
    </xf>
    <xf numFmtId="0" fontId="3" fillId="0" borderId="13" xfId="0" applyFont="1" applyFill="1" applyBorder="1" applyAlignment="1">
      <alignment horizontal="center" vertical="center"/>
    </xf>
    <xf numFmtId="38" fontId="25" fillId="0" borderId="39" xfId="2" applyFont="1" applyFill="1" applyBorder="1" applyAlignment="1">
      <alignment horizontal="center" vertical="center" wrapText="1"/>
    </xf>
    <xf numFmtId="0" fontId="3" fillId="0" borderId="8" xfId="0" applyFont="1" applyFill="1" applyBorder="1">
      <alignment vertical="center"/>
    </xf>
    <xf numFmtId="0" fontId="3" fillId="0" borderId="11" xfId="0" applyFont="1" applyFill="1" applyBorder="1">
      <alignment vertical="center"/>
    </xf>
    <xf numFmtId="0" fontId="3" fillId="0" borderId="12" xfId="0" applyFont="1" applyFill="1" applyBorder="1">
      <alignment vertical="center"/>
    </xf>
    <xf numFmtId="0" fontId="20" fillId="0" borderId="5" xfId="0" applyFont="1" applyFill="1" applyBorder="1">
      <alignment vertical="center"/>
    </xf>
    <xf numFmtId="0" fontId="3" fillId="0" borderId="0" xfId="0" applyFont="1" applyFill="1" applyAlignment="1">
      <alignment horizontal="center" vertical="center"/>
    </xf>
    <xf numFmtId="0" fontId="3" fillId="0" borderId="42" xfId="0" applyFont="1" applyFill="1" applyBorder="1" applyAlignment="1">
      <alignment horizontal="left" vertical="center"/>
    </xf>
    <xf numFmtId="0" fontId="3" fillId="0" borderId="77" xfId="0" applyFont="1" applyFill="1" applyBorder="1" applyAlignment="1">
      <alignment horizontal="left" vertical="center"/>
    </xf>
    <xf numFmtId="0" fontId="3" fillId="0" borderId="6" xfId="0" applyFont="1" applyFill="1" applyBorder="1" applyAlignment="1">
      <alignment horizontal="left" vertical="center"/>
    </xf>
    <xf numFmtId="0" fontId="44" fillId="0" borderId="0" xfId="0" applyFont="1">
      <alignment vertical="center"/>
    </xf>
    <xf numFmtId="0" fontId="3" fillId="0" borderId="61" xfId="0" applyFont="1" applyFill="1" applyBorder="1">
      <alignment vertical="center"/>
    </xf>
    <xf numFmtId="0" fontId="3" fillId="0" borderId="62" xfId="0" applyFont="1" applyFill="1" applyBorder="1">
      <alignment vertical="center"/>
    </xf>
    <xf numFmtId="0" fontId="3" fillId="0" borderId="63" xfId="0" applyFont="1" applyFill="1" applyBorder="1">
      <alignment vertical="center"/>
    </xf>
    <xf numFmtId="0" fontId="3" fillId="7" borderId="14" xfId="0" applyFont="1" applyFill="1" applyBorder="1" applyAlignment="1" applyProtection="1">
      <alignment horizontal="center" vertical="center"/>
      <protection locked="0"/>
    </xf>
    <xf numFmtId="0" fontId="3" fillId="7" borderId="23" xfId="0" applyFont="1" applyFill="1" applyBorder="1" applyAlignment="1" applyProtection="1">
      <alignment horizontal="center" vertical="center"/>
      <protection locked="0"/>
    </xf>
    <xf numFmtId="0" fontId="3" fillId="7" borderId="24" xfId="0" applyFont="1" applyFill="1" applyBorder="1" applyAlignment="1" applyProtection="1">
      <alignment horizontal="center" vertical="center"/>
      <protection locked="0"/>
    </xf>
    <xf numFmtId="0" fontId="3" fillId="7" borderId="27" xfId="0" applyFont="1" applyFill="1" applyBorder="1" applyAlignment="1" applyProtection="1">
      <alignment horizontal="center" vertical="center"/>
      <protection locked="0"/>
    </xf>
    <xf numFmtId="0" fontId="3" fillId="7" borderId="99" xfId="0" applyFont="1" applyFill="1" applyBorder="1">
      <alignment vertical="center"/>
    </xf>
    <xf numFmtId="0" fontId="3" fillId="7" borderId="101" xfId="0" applyFont="1" applyFill="1" applyBorder="1">
      <alignment vertical="center"/>
    </xf>
    <xf numFmtId="0" fontId="3" fillId="7" borderId="100" xfId="0" applyFont="1" applyFill="1" applyBorder="1">
      <alignment vertical="center"/>
    </xf>
    <xf numFmtId="38" fontId="25" fillId="0" borderId="60" xfId="2" applyFont="1" applyFill="1" applyBorder="1" applyAlignment="1">
      <alignment horizontal="center" vertical="center"/>
    </xf>
    <xf numFmtId="38" fontId="25" fillId="0" borderId="18" xfId="2" applyFont="1" applyFill="1" applyBorder="1" applyAlignment="1">
      <alignment horizontal="center" vertical="center" wrapText="1"/>
    </xf>
    <xf numFmtId="38" fontId="25" fillId="0" borderId="60" xfId="2" applyFont="1" applyFill="1" applyBorder="1" applyAlignment="1">
      <alignment horizontal="center" vertical="center" wrapText="1"/>
    </xf>
    <xf numFmtId="38" fontId="25" fillId="0" borderId="18" xfId="2" applyFont="1" applyFill="1" applyBorder="1" applyAlignment="1">
      <alignment vertical="center"/>
    </xf>
    <xf numFmtId="38" fontId="25" fillId="0" borderId="60" xfId="2" applyFont="1" applyFill="1" applyBorder="1" applyAlignment="1">
      <alignment vertical="center"/>
    </xf>
    <xf numFmtId="38" fontId="25" fillId="0" borderId="19" xfId="2" applyFont="1" applyFill="1" applyBorder="1" applyAlignment="1">
      <alignment vertical="center"/>
    </xf>
    <xf numFmtId="0" fontId="3" fillId="0" borderId="7" xfId="0" applyFont="1" applyBorder="1" applyAlignment="1">
      <alignment horizontal="center" vertical="center"/>
    </xf>
    <xf numFmtId="0" fontId="3" fillId="0" borderId="63" xfId="0" applyFont="1" applyBorder="1">
      <alignment vertical="center"/>
    </xf>
    <xf numFmtId="0" fontId="41" fillId="0" borderId="0" xfId="0" applyFont="1" applyFill="1">
      <alignment vertical="center"/>
    </xf>
    <xf numFmtId="0" fontId="25" fillId="0" borderId="39" xfId="3" applyFont="1" applyFill="1" applyBorder="1" applyAlignment="1">
      <alignment horizontal="left" vertical="center"/>
    </xf>
    <xf numFmtId="0" fontId="37" fillId="5" borderId="18" xfId="0" applyFont="1" applyFill="1" applyBorder="1" applyAlignment="1">
      <alignment horizontal="distributed" vertical="center" indent="1"/>
    </xf>
    <xf numFmtId="0" fontId="40" fillId="0" borderId="0" xfId="0" applyFont="1" applyAlignment="1">
      <alignment horizontal="center" vertical="center"/>
    </xf>
    <xf numFmtId="0" fontId="37" fillId="4" borderId="8" xfId="0" applyFont="1" applyFill="1" applyBorder="1" applyAlignment="1" applyProtection="1">
      <alignment vertical="center"/>
      <protection locked="0"/>
    </xf>
    <xf numFmtId="0" fontId="37" fillId="4" borderId="9" xfId="0" applyFont="1" applyFill="1" applyBorder="1" applyAlignment="1" applyProtection="1">
      <alignment vertical="center"/>
      <protection locked="0"/>
    </xf>
    <xf numFmtId="0" fontId="37" fillId="4" borderId="10" xfId="0" applyFont="1" applyFill="1" applyBorder="1" applyAlignment="1" applyProtection="1">
      <alignment vertical="center"/>
      <protection locked="0"/>
    </xf>
    <xf numFmtId="0" fontId="37" fillId="4" borderId="11" xfId="0" applyFont="1" applyFill="1" applyBorder="1" applyAlignment="1" applyProtection="1">
      <alignment vertical="center"/>
      <protection locked="0"/>
    </xf>
    <xf numFmtId="0" fontId="37" fillId="4" borderId="0" xfId="0" applyFont="1" applyFill="1" applyBorder="1" applyAlignment="1" applyProtection="1">
      <alignment vertical="center"/>
      <protection locked="0"/>
    </xf>
    <xf numFmtId="0" fontId="37" fillId="4" borderId="4" xfId="0" applyFont="1" applyFill="1" applyBorder="1" applyAlignment="1" applyProtection="1">
      <alignment vertical="center"/>
      <protection locked="0"/>
    </xf>
    <xf numFmtId="0" fontId="37" fillId="4" borderId="57" xfId="0" applyFont="1" applyFill="1" applyBorder="1" applyAlignment="1" applyProtection="1">
      <alignment vertical="center"/>
      <protection locked="0"/>
    </xf>
    <xf numFmtId="0" fontId="37" fillId="4" borderId="1" xfId="0" applyFont="1" applyFill="1" applyBorder="1" applyAlignment="1" applyProtection="1">
      <alignment vertical="center"/>
      <protection locked="0"/>
    </xf>
    <xf numFmtId="0" fontId="37" fillId="4" borderId="16" xfId="0" applyFont="1" applyFill="1" applyBorder="1" applyAlignment="1" applyProtection="1">
      <alignment vertical="center"/>
      <protection locked="0"/>
    </xf>
    <xf numFmtId="0" fontId="37" fillId="4" borderId="58" xfId="0" applyFont="1" applyFill="1" applyBorder="1" applyAlignment="1" applyProtection="1">
      <alignment horizontal="left" vertical="center"/>
      <protection locked="0"/>
    </xf>
    <xf numFmtId="0" fontId="37" fillId="4" borderId="7" xfId="0" applyFont="1" applyFill="1" applyBorder="1" applyAlignment="1" applyProtection="1">
      <alignment horizontal="left" vertical="center"/>
      <protection locked="0"/>
    </xf>
    <xf numFmtId="0" fontId="37" fillId="4" borderId="3" xfId="0" applyFont="1" applyFill="1" applyBorder="1" applyAlignment="1" applyProtection="1">
      <alignment horizontal="left" vertical="center"/>
      <protection locked="0"/>
    </xf>
    <xf numFmtId="0" fontId="37" fillId="4" borderId="11" xfId="0" applyFont="1" applyFill="1" applyBorder="1" applyAlignment="1" applyProtection="1">
      <alignment horizontal="left" vertical="center"/>
      <protection locked="0"/>
    </xf>
    <xf numFmtId="0" fontId="37" fillId="4" borderId="0" xfId="0" applyFont="1" applyFill="1" applyBorder="1" applyAlignment="1" applyProtection="1">
      <alignment horizontal="left" vertical="center"/>
      <protection locked="0"/>
    </xf>
    <xf numFmtId="0" fontId="37" fillId="4" borderId="4" xfId="0" applyFont="1" applyFill="1" applyBorder="1" applyAlignment="1" applyProtection="1">
      <alignment horizontal="left" vertical="center"/>
      <protection locked="0"/>
    </xf>
    <xf numFmtId="0" fontId="37" fillId="4" borderId="12" xfId="0" applyFont="1" applyFill="1" applyBorder="1" applyAlignment="1" applyProtection="1">
      <alignment horizontal="left" vertical="center"/>
      <protection locked="0"/>
    </xf>
    <xf numFmtId="0" fontId="37" fillId="4" borderId="5" xfId="0" applyFont="1" applyFill="1" applyBorder="1" applyAlignment="1" applyProtection="1">
      <alignment horizontal="left" vertical="center"/>
      <protection locked="0"/>
    </xf>
    <xf numFmtId="0" fontId="37" fillId="4" borderId="6" xfId="0" applyFont="1" applyFill="1" applyBorder="1" applyAlignment="1" applyProtection="1">
      <alignment horizontal="left" vertical="center"/>
      <protection locked="0"/>
    </xf>
    <xf numFmtId="0" fontId="37" fillId="4" borderId="58" xfId="0" applyFont="1" applyFill="1" applyBorder="1" applyAlignment="1" applyProtection="1">
      <alignment vertical="center"/>
      <protection locked="0"/>
    </xf>
    <xf numFmtId="0" fontId="37" fillId="4" borderId="7" xfId="0" applyFont="1" applyFill="1" applyBorder="1" applyAlignment="1" applyProtection="1">
      <alignment vertical="center"/>
      <protection locked="0"/>
    </xf>
    <xf numFmtId="0" fontId="37" fillId="4" borderId="3" xfId="0" applyFont="1" applyFill="1" applyBorder="1" applyAlignment="1" applyProtection="1">
      <alignment vertical="center"/>
      <protection locked="0"/>
    </xf>
    <xf numFmtId="0" fontId="37" fillId="0" borderId="18" xfId="0" applyFont="1" applyBorder="1" applyAlignment="1">
      <alignment horizontal="distributed" vertical="center" indent="1"/>
    </xf>
    <xf numFmtId="0" fontId="37" fillId="0" borderId="18" xfId="0" applyFont="1" applyBorder="1" applyAlignment="1">
      <alignment horizontal="distributed" vertical="center" wrapText="1" indent="1"/>
    </xf>
    <xf numFmtId="0" fontId="20" fillId="0" borderId="46" xfId="0" applyFont="1" applyBorder="1" applyAlignment="1">
      <alignment horizontal="center" vertical="center"/>
    </xf>
    <xf numFmtId="38" fontId="20" fillId="2" borderId="8" xfId="1" applyFont="1" applyFill="1" applyBorder="1" applyAlignment="1" applyProtection="1">
      <alignment vertical="center"/>
      <protection locked="0"/>
    </xf>
    <xf numFmtId="38" fontId="20" fillId="2" borderId="12" xfId="1" applyFont="1" applyFill="1" applyBorder="1" applyAlignment="1" applyProtection="1">
      <alignment vertical="center"/>
      <protection locked="0"/>
    </xf>
    <xf numFmtId="0" fontId="20" fillId="2" borderId="35" xfId="0" applyFont="1" applyFill="1" applyBorder="1" applyAlignment="1" applyProtection="1">
      <alignment vertical="center"/>
      <protection locked="0"/>
    </xf>
    <xf numFmtId="0" fontId="20" fillId="2" borderId="59" xfId="0" applyFont="1" applyFill="1" applyBorder="1" applyAlignment="1" applyProtection="1">
      <alignment vertical="center"/>
      <protection locked="0"/>
    </xf>
    <xf numFmtId="38" fontId="20" fillId="0" borderId="35" xfId="0" applyNumberFormat="1" applyFont="1" applyBorder="1" applyAlignment="1">
      <alignment vertical="center"/>
    </xf>
    <xf numFmtId="0" fontId="20" fillId="0" borderId="59" xfId="0" applyFont="1" applyBorder="1" applyAlignment="1">
      <alignment vertical="center"/>
    </xf>
    <xf numFmtId="0" fontId="20" fillId="0" borderId="39" xfId="0" applyFont="1" applyBorder="1" applyAlignment="1">
      <alignment horizontal="center" vertical="center"/>
    </xf>
    <xf numFmtId="0" fontId="20" fillId="0" borderId="56" xfId="0" applyFont="1" applyBorder="1" applyAlignment="1">
      <alignment horizontal="center" vertical="center"/>
    </xf>
    <xf numFmtId="0" fontId="20" fillId="0" borderId="13" xfId="0" applyFont="1" applyBorder="1" applyAlignment="1">
      <alignment horizontal="center" vertical="center"/>
    </xf>
    <xf numFmtId="0" fontId="20" fillId="0" borderId="61" xfId="0" applyFont="1" applyBorder="1" applyAlignment="1">
      <alignment horizontal="center" vertical="center"/>
    </xf>
    <xf numFmtId="0" fontId="20" fillId="0" borderId="62" xfId="0" applyFont="1" applyBorder="1" applyAlignment="1">
      <alignment horizontal="center" vertical="center"/>
    </xf>
    <xf numFmtId="0" fontId="20" fillId="0" borderId="19" xfId="0" applyFont="1" applyBorder="1" applyAlignment="1">
      <alignment horizontal="center" vertical="center"/>
    </xf>
    <xf numFmtId="0" fontId="20" fillId="0" borderId="60" xfId="0" applyFont="1" applyBorder="1" applyAlignment="1">
      <alignment horizontal="center" vertical="center"/>
    </xf>
    <xf numFmtId="176" fontId="20" fillId="2" borderId="35" xfId="0" applyNumberFormat="1" applyFont="1" applyFill="1" applyBorder="1" applyAlignment="1" applyProtection="1">
      <alignment vertical="center"/>
      <protection locked="0"/>
    </xf>
    <xf numFmtId="176" fontId="20" fillId="2" borderId="59" xfId="0" applyNumberFormat="1" applyFont="1" applyFill="1" applyBorder="1" applyAlignment="1" applyProtection="1">
      <alignment vertical="center"/>
      <protection locked="0"/>
    </xf>
    <xf numFmtId="176" fontId="20" fillId="2" borderId="8" xfId="0" applyNumberFormat="1" applyFont="1" applyFill="1" applyBorder="1" applyAlignment="1" applyProtection="1">
      <alignment vertical="center"/>
      <protection locked="0"/>
    </xf>
    <xf numFmtId="176" fontId="20" fillId="2" borderId="12" xfId="0" applyNumberFormat="1" applyFont="1" applyFill="1" applyBorder="1" applyAlignment="1" applyProtection="1">
      <alignment vertical="center"/>
      <protection locked="0"/>
    </xf>
    <xf numFmtId="0" fontId="20" fillId="0" borderId="7" xfId="0" applyFont="1" applyBorder="1" applyAlignment="1">
      <alignment horizontal="center" vertical="center"/>
    </xf>
    <xf numFmtId="0" fontId="20" fillId="0" borderId="38" xfId="0" applyFont="1" applyBorder="1" applyAlignment="1">
      <alignment horizontal="center" vertical="center"/>
    </xf>
    <xf numFmtId="0" fontId="20" fillId="0" borderId="1" xfId="0" applyFont="1" applyBorder="1" applyAlignment="1">
      <alignment horizontal="center" vertical="center"/>
    </xf>
    <xf numFmtId="38" fontId="20" fillId="2" borderId="35" xfId="1" applyFont="1" applyFill="1" applyBorder="1" applyAlignment="1" applyProtection="1">
      <alignment vertical="center"/>
      <protection locked="0"/>
    </xf>
    <xf numFmtId="38" fontId="20" fillId="2" borderId="59" xfId="1" applyFont="1" applyFill="1" applyBorder="1" applyAlignment="1" applyProtection="1">
      <alignment vertical="center"/>
      <protection locked="0"/>
    </xf>
    <xf numFmtId="0" fontId="20" fillId="0" borderId="18" xfId="0" applyFont="1" applyBorder="1" applyAlignment="1">
      <alignment horizontal="center" vertical="center"/>
    </xf>
    <xf numFmtId="0" fontId="20" fillId="0" borderId="63" xfId="0" applyFont="1" applyBorder="1" applyAlignment="1">
      <alignment horizontal="center" vertical="center"/>
    </xf>
    <xf numFmtId="176" fontId="20" fillId="0" borderId="35" xfId="0" applyNumberFormat="1" applyFont="1" applyBorder="1" applyAlignment="1">
      <alignment vertical="center"/>
    </xf>
    <xf numFmtId="176" fontId="20" fillId="0" borderId="59" xfId="0" applyNumberFormat="1" applyFont="1" applyBorder="1" applyAlignment="1">
      <alignment vertical="center"/>
    </xf>
    <xf numFmtId="0" fontId="3" fillId="7" borderId="8" xfId="0" applyFont="1" applyFill="1" applyBorder="1" applyAlignment="1">
      <alignment horizontal="left" vertical="top"/>
    </xf>
    <xf numFmtId="0" fontId="3" fillId="7" borderId="9" xfId="0" applyFont="1" applyFill="1" applyBorder="1" applyAlignment="1">
      <alignment horizontal="left" vertical="top"/>
    </xf>
    <xf numFmtId="0" fontId="3" fillId="7" borderId="10" xfId="0" applyFont="1" applyFill="1" applyBorder="1" applyAlignment="1">
      <alignment horizontal="left" vertical="top"/>
    </xf>
    <xf numFmtId="0" fontId="3" fillId="7" borderId="11" xfId="0" applyFont="1" applyFill="1" applyBorder="1" applyAlignment="1">
      <alignment horizontal="left" vertical="top"/>
    </xf>
    <xf numFmtId="0" fontId="3" fillId="7" borderId="0" xfId="0" applyFont="1" applyFill="1" applyBorder="1" applyAlignment="1">
      <alignment horizontal="left" vertical="top"/>
    </xf>
    <xf numFmtId="0" fontId="3" fillId="7" borderId="4" xfId="0" applyFont="1" applyFill="1" applyBorder="1" applyAlignment="1">
      <alignment horizontal="left" vertical="top"/>
    </xf>
    <xf numFmtId="0" fontId="3" fillId="7" borderId="12" xfId="0" applyFont="1" applyFill="1" applyBorder="1" applyAlignment="1">
      <alignment horizontal="left" vertical="top"/>
    </xf>
    <xf numFmtId="0" fontId="3" fillId="7" borderId="5" xfId="0" applyFont="1" applyFill="1" applyBorder="1" applyAlignment="1">
      <alignment horizontal="left" vertical="top"/>
    </xf>
    <xf numFmtId="0" fontId="3" fillId="7" borderId="6" xfId="0" applyFont="1" applyFill="1" applyBorder="1" applyAlignment="1">
      <alignment horizontal="left" vertical="top"/>
    </xf>
    <xf numFmtId="0" fontId="3" fillId="0" borderId="5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60" xfId="0" applyFont="1" applyBorder="1" applyAlignment="1">
      <alignment horizontal="center" vertical="center"/>
    </xf>
    <xf numFmtId="0" fontId="3" fillId="0" borderId="56" xfId="0" applyFont="1" applyBorder="1" applyAlignment="1">
      <alignment horizontal="center" vertical="center"/>
    </xf>
    <xf numFmtId="0" fontId="3" fillId="0" borderId="7" xfId="0" applyFont="1" applyBorder="1" applyAlignment="1">
      <alignment horizontal="center" vertical="center"/>
    </xf>
    <xf numFmtId="0" fontId="3" fillId="0" borderId="13" xfId="0" applyFont="1" applyBorder="1" applyAlignment="1">
      <alignment horizontal="center" vertical="center"/>
    </xf>
    <xf numFmtId="0" fontId="3" fillId="0" borderId="37" xfId="0" applyFont="1" applyBorder="1" applyAlignment="1">
      <alignment horizontal="center" vertical="center"/>
    </xf>
    <xf numFmtId="0" fontId="3" fillId="0" borderId="0" xfId="0" applyFont="1" applyBorder="1" applyAlignment="1">
      <alignment horizontal="center" vertical="center"/>
    </xf>
    <xf numFmtId="0" fontId="3" fillId="0" borderId="22" xfId="0" applyFont="1" applyBorder="1" applyAlignment="1">
      <alignment horizontal="center" vertical="center"/>
    </xf>
    <xf numFmtId="0" fontId="3" fillId="0" borderId="56" xfId="0" applyFont="1" applyBorder="1" applyAlignment="1">
      <alignment horizontal="center" vertical="center" wrapText="1"/>
    </xf>
    <xf numFmtId="0" fontId="3" fillId="0" borderId="39" xfId="0" applyFont="1" applyBorder="1" applyAlignment="1">
      <alignment horizontal="center" vertical="center"/>
    </xf>
    <xf numFmtId="0" fontId="3" fillId="0" borderId="46" xfId="0" applyFont="1" applyBorder="1" applyAlignment="1">
      <alignment horizontal="center" vertical="center"/>
    </xf>
    <xf numFmtId="0" fontId="3" fillId="2" borderId="18" xfId="0" applyFont="1" applyFill="1" applyBorder="1" applyAlignment="1" applyProtection="1">
      <alignment horizontal="center" vertical="center"/>
      <protection locked="0"/>
    </xf>
    <xf numFmtId="0" fontId="3" fillId="2" borderId="60" xfId="0" applyFont="1" applyFill="1" applyBorder="1" applyAlignment="1" applyProtection="1">
      <alignment horizontal="center" vertical="center"/>
      <protection locked="0"/>
    </xf>
    <xf numFmtId="0" fontId="3" fillId="0" borderId="18" xfId="0" applyFont="1" applyBorder="1" applyAlignment="1">
      <alignment vertical="center"/>
    </xf>
    <xf numFmtId="0" fontId="3" fillId="0" borderId="19" xfId="0" applyFont="1" applyBorder="1" applyAlignment="1">
      <alignment vertical="center"/>
    </xf>
    <xf numFmtId="0" fontId="3" fillId="0" borderId="21" xfId="0" applyFont="1" applyBorder="1" applyAlignment="1">
      <alignment vertical="center"/>
    </xf>
    <xf numFmtId="0" fontId="3" fillId="2" borderId="64" xfId="0" applyFont="1" applyFill="1" applyBorder="1" applyAlignment="1" applyProtection="1">
      <alignment horizontal="center" vertical="center"/>
      <protection locked="0"/>
    </xf>
    <xf numFmtId="38" fontId="3" fillId="2" borderId="60" xfId="1" applyFont="1" applyFill="1" applyBorder="1" applyAlignment="1" applyProtection="1">
      <alignment vertical="center"/>
      <protection locked="0"/>
    </xf>
    <xf numFmtId="38" fontId="3" fillId="2" borderId="18" xfId="1" applyFont="1" applyFill="1" applyBorder="1" applyAlignment="1" applyProtection="1">
      <alignment vertical="center"/>
      <protection locked="0"/>
    </xf>
    <xf numFmtId="0" fontId="3" fillId="0" borderId="7" xfId="0" applyFont="1" applyBorder="1" applyAlignment="1">
      <alignment horizontal="center" vertical="center" wrapText="1"/>
    </xf>
    <xf numFmtId="0" fontId="3" fillId="0" borderId="13" xfId="0" applyFont="1" applyBorder="1" applyAlignment="1">
      <alignment horizontal="center" vertical="center" wrapText="1"/>
    </xf>
    <xf numFmtId="38" fontId="3" fillId="2" borderId="8" xfId="1" applyFont="1" applyFill="1" applyBorder="1" applyAlignment="1" applyProtection="1">
      <alignment vertical="center"/>
      <protection locked="0"/>
    </xf>
    <xf numFmtId="38" fontId="3" fillId="2" borderId="9" xfId="1" applyFont="1" applyFill="1" applyBorder="1" applyAlignment="1" applyProtection="1">
      <alignment vertical="center"/>
      <protection locked="0"/>
    </xf>
    <xf numFmtId="38" fontId="3" fillId="2" borderId="12" xfId="1" applyFont="1" applyFill="1" applyBorder="1" applyAlignment="1" applyProtection="1">
      <alignment vertical="center"/>
      <protection locked="0"/>
    </xf>
    <xf numFmtId="38" fontId="3" fillId="2" borderId="5" xfId="1" applyFont="1" applyFill="1" applyBorder="1" applyAlignment="1" applyProtection="1">
      <alignment vertical="center"/>
      <protection locked="0"/>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10" fillId="0" borderId="60" xfId="0" applyFont="1" applyBorder="1" applyAlignment="1">
      <alignment horizontal="center" vertical="center"/>
    </xf>
    <xf numFmtId="0" fontId="3" fillId="0" borderId="38" xfId="0" applyFont="1" applyBorder="1" applyAlignment="1">
      <alignment horizontal="center" vertical="center" wrapText="1"/>
    </xf>
    <xf numFmtId="0" fontId="3" fillId="0" borderId="1" xfId="0" applyFont="1" applyBorder="1" applyAlignment="1">
      <alignment horizontal="center" vertical="center" wrapText="1"/>
    </xf>
    <xf numFmtId="0" fontId="9" fillId="0" borderId="39" xfId="0" applyFont="1" applyBorder="1" applyAlignment="1">
      <alignment horizontal="center" vertical="center" wrapText="1"/>
    </xf>
    <xf numFmtId="0" fontId="9" fillId="0" borderId="18" xfId="0" applyFont="1" applyBorder="1" applyAlignment="1">
      <alignment horizontal="center" vertical="center" wrapText="1"/>
    </xf>
    <xf numFmtId="0" fontId="3" fillId="0" borderId="56" xfId="0" applyFont="1" applyBorder="1" applyAlignment="1">
      <alignment vertical="center"/>
    </xf>
    <xf numFmtId="0" fontId="3" fillId="0" borderId="7" xfId="0" applyFont="1" applyBorder="1" applyAlignment="1">
      <alignment vertical="center"/>
    </xf>
    <xf numFmtId="0" fontId="3" fillId="0" borderId="66" xfId="0" applyFont="1" applyBorder="1" applyAlignment="1">
      <alignment vertical="center"/>
    </xf>
    <xf numFmtId="0" fontId="3" fillId="0" borderId="37" xfId="0" applyFont="1" applyBorder="1" applyAlignment="1">
      <alignment vertical="center"/>
    </xf>
    <xf numFmtId="0" fontId="3" fillId="0" borderId="0" xfId="0" applyFont="1" applyBorder="1" applyAlignment="1">
      <alignment vertical="center"/>
    </xf>
    <xf numFmtId="0" fontId="3" fillId="0" borderId="67" xfId="0" applyFont="1" applyBorder="1" applyAlignment="1">
      <alignment vertical="center"/>
    </xf>
    <xf numFmtId="0" fontId="3" fillId="0" borderId="38" xfId="0" applyFont="1" applyBorder="1" applyAlignment="1">
      <alignment vertical="center"/>
    </xf>
    <xf numFmtId="0" fontId="3" fillId="0" borderId="1" xfId="0" applyFont="1" applyBorder="1" applyAlignment="1">
      <alignment vertical="center"/>
    </xf>
    <xf numFmtId="0" fontId="3" fillId="0" borderId="68" xfId="0" applyFont="1" applyBorder="1" applyAlignment="1">
      <alignment vertical="center"/>
    </xf>
    <xf numFmtId="0" fontId="3" fillId="0" borderId="56" xfId="0" applyFont="1" applyFill="1" applyBorder="1" applyAlignment="1">
      <alignment vertical="center"/>
    </xf>
    <xf numFmtId="0" fontId="3" fillId="0" borderId="7" xfId="0" applyFont="1" applyFill="1" applyBorder="1" applyAlignment="1">
      <alignment vertical="center"/>
    </xf>
    <xf numFmtId="0" fontId="3" fillId="0" borderId="13" xfId="0" applyFont="1" applyFill="1" applyBorder="1" applyAlignment="1">
      <alignment vertical="center"/>
    </xf>
    <xf numFmtId="0" fontId="3" fillId="0" borderId="38" xfId="0" applyFont="1" applyFill="1" applyBorder="1" applyAlignment="1">
      <alignment vertical="center"/>
    </xf>
    <xf numFmtId="0" fontId="3" fillId="0" borderId="1" xfId="0" applyFont="1" applyFill="1" applyBorder="1" applyAlignment="1">
      <alignment vertical="center"/>
    </xf>
    <xf numFmtId="0" fontId="3" fillId="0" borderId="2" xfId="0" applyFont="1" applyFill="1" applyBorder="1" applyAlignment="1">
      <alignment vertical="center"/>
    </xf>
    <xf numFmtId="38" fontId="3" fillId="2" borderId="56" xfId="1" applyFont="1" applyFill="1" applyBorder="1" applyAlignment="1" applyProtection="1">
      <alignment vertical="center"/>
      <protection locked="0"/>
    </xf>
    <xf numFmtId="38" fontId="3" fillId="2" borderId="38" xfId="1" applyFont="1" applyFill="1" applyBorder="1" applyAlignment="1" applyProtection="1">
      <alignment vertical="center"/>
      <protection locked="0"/>
    </xf>
    <xf numFmtId="38" fontId="3" fillId="2" borderId="35" xfId="1" applyFont="1" applyFill="1" applyBorder="1" applyAlignment="1" applyProtection="1">
      <alignment vertical="center"/>
      <protection locked="0"/>
    </xf>
    <xf numFmtId="38" fontId="3" fillId="2" borderId="59" xfId="1" applyFont="1" applyFill="1" applyBorder="1" applyAlignment="1" applyProtection="1">
      <alignment vertical="center"/>
      <protection locked="0"/>
    </xf>
    <xf numFmtId="0" fontId="3" fillId="2" borderId="45" xfId="0" applyFont="1" applyFill="1" applyBorder="1" applyAlignment="1" applyProtection="1">
      <alignment horizontal="center" vertical="center"/>
      <protection locked="0"/>
    </xf>
    <xf numFmtId="0" fontId="3" fillId="2" borderId="73" xfId="0" applyFont="1" applyFill="1" applyBorder="1" applyAlignment="1" applyProtection="1">
      <alignment horizontal="center" vertical="center"/>
      <protection locked="0"/>
    </xf>
    <xf numFmtId="0" fontId="3" fillId="2" borderId="74" xfId="0" applyFont="1" applyFill="1" applyBorder="1" applyAlignment="1" applyProtection="1">
      <alignment horizontal="center" vertical="center"/>
      <protection locked="0"/>
    </xf>
    <xf numFmtId="0" fontId="3" fillId="2" borderId="75" xfId="0" applyFont="1" applyFill="1" applyBorder="1" applyAlignment="1" applyProtection="1">
      <alignment horizontal="center" vertical="center"/>
      <protection locked="0"/>
    </xf>
    <xf numFmtId="0" fontId="10" fillId="0" borderId="39" xfId="0" applyFont="1" applyBorder="1" applyAlignment="1">
      <alignment horizontal="center" vertical="center"/>
    </xf>
    <xf numFmtId="38" fontId="3" fillId="2" borderId="7" xfId="1" applyFont="1" applyFill="1" applyBorder="1" applyAlignment="1" applyProtection="1">
      <alignment vertical="center"/>
      <protection locked="0"/>
    </xf>
    <xf numFmtId="38" fontId="3" fillId="2" borderId="1" xfId="1" applyFont="1" applyFill="1" applyBorder="1" applyAlignment="1" applyProtection="1">
      <alignment vertical="center"/>
      <protection locked="0"/>
    </xf>
    <xf numFmtId="0" fontId="3" fillId="2" borderId="0" xfId="0" applyFont="1" applyFill="1" applyBorder="1" applyAlignment="1" applyProtection="1">
      <alignment vertical="center"/>
      <protection locked="0"/>
    </xf>
    <xf numFmtId="0" fontId="3" fillId="2" borderId="71" xfId="0" applyFont="1" applyFill="1" applyBorder="1" applyAlignment="1" applyProtection="1">
      <alignment horizontal="center" vertical="center"/>
      <protection locked="0"/>
    </xf>
    <xf numFmtId="0" fontId="3" fillId="2" borderId="72" xfId="0" applyFont="1" applyFill="1" applyBorder="1" applyAlignment="1" applyProtection="1">
      <alignment horizontal="center" vertical="center"/>
      <protection locked="0"/>
    </xf>
    <xf numFmtId="0" fontId="3" fillId="2" borderId="0" xfId="0" applyFont="1" applyFill="1" applyAlignment="1" applyProtection="1">
      <alignment vertical="center"/>
      <protection locked="0"/>
    </xf>
    <xf numFmtId="38" fontId="3" fillId="2" borderId="58" xfId="1" applyFont="1" applyFill="1" applyBorder="1" applyAlignment="1" applyProtection="1">
      <alignment horizontal="center" vertical="center" wrapText="1"/>
      <protection locked="0"/>
    </xf>
    <xf numFmtId="38" fontId="3" fillId="2" borderId="7" xfId="1" applyFont="1" applyFill="1" applyBorder="1" applyAlignment="1" applyProtection="1">
      <alignment horizontal="center" vertical="center" wrapText="1"/>
      <protection locked="0"/>
    </xf>
    <xf numFmtId="38" fontId="3" fillId="2" borderId="12" xfId="1" applyFont="1" applyFill="1" applyBorder="1" applyAlignment="1" applyProtection="1">
      <alignment horizontal="center" vertical="center" wrapText="1"/>
      <protection locked="0"/>
    </xf>
    <xf numFmtId="38" fontId="3" fillId="2" borderId="5" xfId="1" applyFont="1" applyFill="1" applyBorder="1" applyAlignment="1" applyProtection="1">
      <alignment horizontal="center" vertical="center" wrapText="1"/>
      <protection locked="0"/>
    </xf>
    <xf numFmtId="38" fontId="3" fillId="2" borderId="58" xfId="1" applyFont="1" applyFill="1" applyBorder="1" applyAlignment="1" applyProtection="1">
      <alignment horizontal="center" vertical="center"/>
      <protection locked="0"/>
    </xf>
    <xf numFmtId="38" fontId="3" fillId="2" borderId="7" xfId="1" applyFont="1" applyFill="1" applyBorder="1" applyAlignment="1" applyProtection="1">
      <alignment horizontal="center" vertical="center"/>
      <protection locked="0"/>
    </xf>
    <xf numFmtId="38" fontId="3" fillId="2" borderId="57" xfId="1" applyFont="1" applyFill="1" applyBorder="1" applyAlignment="1" applyProtection="1">
      <alignment horizontal="center" vertical="center"/>
      <protection locked="0"/>
    </xf>
    <xf numFmtId="38" fontId="3" fillId="2" borderId="1" xfId="1" applyFont="1" applyFill="1" applyBorder="1" applyAlignment="1" applyProtection="1">
      <alignment horizontal="center" vertical="center"/>
      <protection locked="0"/>
    </xf>
    <xf numFmtId="38" fontId="3" fillId="2" borderId="8" xfId="1" applyFont="1" applyFill="1" applyBorder="1" applyAlignment="1" applyProtection="1">
      <alignment horizontal="center" vertical="center" wrapText="1"/>
      <protection locked="0"/>
    </xf>
    <xf numFmtId="38" fontId="3" fillId="2" borderId="9" xfId="1" applyFont="1" applyFill="1" applyBorder="1" applyAlignment="1" applyProtection="1">
      <alignment horizontal="center" vertical="center" wrapText="1"/>
      <protection locked="0"/>
    </xf>
    <xf numFmtId="38" fontId="3" fillId="2" borderId="57" xfId="1" applyFont="1" applyFill="1" applyBorder="1" applyAlignment="1" applyProtection="1">
      <alignment horizontal="center" vertical="center" wrapText="1"/>
      <protection locked="0"/>
    </xf>
    <xf numFmtId="38" fontId="3" fillId="2" borderId="1" xfId="1" applyFont="1" applyFill="1" applyBorder="1" applyAlignment="1" applyProtection="1">
      <alignment horizontal="center" vertical="center" wrapText="1"/>
      <protection locked="0"/>
    </xf>
    <xf numFmtId="0" fontId="3" fillId="0" borderId="3" xfId="0" applyFont="1" applyBorder="1" applyAlignment="1">
      <alignment horizontal="center" vertical="center"/>
    </xf>
    <xf numFmtId="0" fontId="3" fillId="0" borderId="38"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2" borderId="70" xfId="0" applyFont="1" applyFill="1" applyBorder="1" applyAlignment="1" applyProtection="1">
      <alignment horizontal="center" vertical="center"/>
      <protection locked="0"/>
    </xf>
    <xf numFmtId="0" fontId="3" fillId="2" borderId="41" xfId="0" applyFont="1" applyFill="1" applyBorder="1" applyAlignment="1" applyProtection="1">
      <alignment horizontal="center" vertical="center"/>
      <protection locked="0"/>
    </xf>
    <xf numFmtId="0" fontId="3" fillId="2" borderId="42" xfId="0" applyFont="1" applyFill="1" applyBorder="1" applyAlignment="1" applyProtection="1">
      <alignment horizontal="center" vertical="center"/>
      <protection locked="0"/>
    </xf>
    <xf numFmtId="0" fontId="3" fillId="0" borderId="20" xfId="0" applyFont="1" applyBorder="1" applyAlignment="1">
      <alignment horizontal="center" vertical="center" textRotation="255"/>
    </xf>
    <xf numFmtId="0" fontId="3" fillId="2" borderId="19" xfId="0" applyFont="1" applyFill="1" applyBorder="1" applyAlignment="1" applyProtection="1">
      <alignment horizontal="center" vertical="center"/>
      <protection locked="0"/>
    </xf>
    <xf numFmtId="0" fontId="3" fillId="2" borderId="44" xfId="0" applyFont="1" applyFill="1" applyBorder="1" applyAlignment="1" applyProtection="1">
      <alignment horizontal="center" vertical="center"/>
      <protection locked="0"/>
    </xf>
    <xf numFmtId="0" fontId="3" fillId="0" borderId="59" xfId="0" applyFont="1" applyBorder="1" applyAlignment="1">
      <alignment horizontal="center" vertical="center"/>
    </xf>
    <xf numFmtId="0" fontId="23" fillId="0" borderId="18" xfId="0" applyFont="1" applyFill="1" applyBorder="1" applyAlignment="1">
      <alignment vertical="center"/>
    </xf>
    <xf numFmtId="0" fontId="23" fillId="0" borderId="19" xfId="0" applyFont="1" applyFill="1" applyBorder="1" applyAlignment="1">
      <alignment vertical="center"/>
    </xf>
    <xf numFmtId="0" fontId="23" fillId="0" borderId="21" xfId="0" applyFont="1" applyFill="1" applyBorder="1" applyAlignment="1">
      <alignment vertical="center"/>
    </xf>
    <xf numFmtId="0" fontId="3" fillId="2" borderId="61" xfId="0" applyFont="1" applyFill="1" applyBorder="1" applyAlignment="1" applyProtection="1">
      <alignment horizontal="center" vertical="center"/>
      <protection locked="0"/>
    </xf>
    <xf numFmtId="0" fontId="3" fillId="2" borderId="62" xfId="0" applyFont="1" applyFill="1" applyBorder="1" applyAlignment="1" applyProtection="1">
      <alignment horizontal="center" vertical="center"/>
      <protection locked="0"/>
    </xf>
    <xf numFmtId="0" fontId="3" fillId="2" borderId="65" xfId="0" applyFont="1" applyFill="1" applyBorder="1" applyAlignment="1" applyProtection="1">
      <alignment horizontal="center" vertical="center"/>
      <protection locked="0"/>
    </xf>
    <xf numFmtId="0" fontId="3" fillId="2" borderId="63" xfId="0" applyFont="1" applyFill="1" applyBorder="1" applyAlignment="1" applyProtection="1">
      <alignment horizontal="center" vertical="center"/>
      <protection locked="0"/>
    </xf>
    <xf numFmtId="0" fontId="3" fillId="2" borderId="8" xfId="0" applyFont="1" applyFill="1" applyBorder="1" applyAlignment="1" applyProtection="1">
      <alignment vertical="center"/>
      <protection locked="0"/>
    </xf>
    <xf numFmtId="0" fontId="3" fillId="2" borderId="9" xfId="0" applyFont="1" applyFill="1" applyBorder="1" applyAlignment="1" applyProtection="1">
      <alignment vertical="center"/>
      <protection locked="0"/>
    </xf>
    <xf numFmtId="0" fontId="3" fillId="2" borderId="12" xfId="0" applyFont="1" applyFill="1" applyBorder="1" applyAlignment="1" applyProtection="1">
      <alignment vertical="center"/>
      <protection locked="0"/>
    </xf>
    <xf numFmtId="0" fontId="3" fillId="2" borderId="5" xfId="0" applyFont="1" applyFill="1" applyBorder="1" applyAlignment="1" applyProtection="1">
      <alignment vertical="center"/>
      <protection locked="0"/>
    </xf>
    <xf numFmtId="0" fontId="3" fillId="0" borderId="56" xfId="0" applyFont="1" applyBorder="1" applyAlignment="1">
      <alignment vertical="center" wrapText="1"/>
    </xf>
    <xf numFmtId="0" fontId="3" fillId="0" borderId="13" xfId="0" applyFont="1" applyBorder="1" applyAlignment="1">
      <alignment vertical="center"/>
    </xf>
    <xf numFmtId="0" fontId="3" fillId="0" borderId="22" xfId="0" applyFont="1" applyBorder="1" applyAlignment="1">
      <alignment vertical="center"/>
    </xf>
    <xf numFmtId="38" fontId="3" fillId="2" borderId="57" xfId="1" applyFont="1" applyFill="1" applyBorder="1" applyAlignment="1" applyProtection="1">
      <alignment vertical="center"/>
      <protection locked="0"/>
    </xf>
    <xf numFmtId="0" fontId="3" fillId="2" borderId="69" xfId="0" applyFont="1" applyFill="1" applyBorder="1" applyAlignment="1" applyProtection="1">
      <alignment horizontal="center" vertical="center"/>
      <protection locked="0"/>
    </xf>
    <xf numFmtId="38" fontId="3" fillId="2" borderId="58" xfId="1" applyFont="1" applyFill="1" applyBorder="1" applyAlignment="1" applyProtection="1">
      <alignment vertical="center"/>
      <protection locked="0"/>
    </xf>
    <xf numFmtId="0" fontId="3" fillId="0" borderId="52"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1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18" xfId="0" applyFont="1" applyBorder="1" applyAlignment="1">
      <alignment horizontal="center" vertical="center" wrapText="1"/>
    </xf>
    <xf numFmtId="179" fontId="3" fillId="2" borderId="56" xfId="1" applyNumberFormat="1" applyFont="1" applyFill="1" applyBorder="1" applyAlignment="1" applyProtection="1">
      <alignment vertical="center"/>
      <protection locked="0"/>
    </xf>
    <xf numFmtId="179" fontId="3" fillId="2" borderId="7" xfId="1" applyNumberFormat="1" applyFont="1" applyFill="1" applyBorder="1" applyAlignment="1" applyProtection="1">
      <alignment vertical="center"/>
      <protection locked="0"/>
    </xf>
    <xf numFmtId="179" fontId="3" fillId="2" borderId="59" xfId="1" applyNumberFormat="1" applyFont="1" applyFill="1" applyBorder="1" applyAlignment="1" applyProtection="1">
      <alignment vertical="center"/>
      <protection locked="0"/>
    </xf>
    <xf numFmtId="179" fontId="3" fillId="2" borderId="5" xfId="1" applyNumberFormat="1" applyFont="1" applyFill="1" applyBorder="1" applyAlignment="1" applyProtection="1">
      <alignment vertical="center"/>
      <protection locked="0"/>
    </xf>
    <xf numFmtId="38" fontId="3" fillId="0" borderId="58" xfId="1" applyFont="1" applyFill="1" applyBorder="1" applyAlignment="1">
      <alignment vertical="center"/>
    </xf>
    <xf numFmtId="38" fontId="3" fillId="0" borderId="7" xfId="1" applyFont="1" applyFill="1" applyBorder="1" applyAlignment="1">
      <alignment vertical="center"/>
    </xf>
    <xf numFmtId="38" fontId="3" fillId="0" borderId="12" xfId="1" applyFont="1" applyFill="1" applyBorder="1" applyAlignment="1">
      <alignment vertical="center"/>
    </xf>
    <xf numFmtId="38" fontId="3" fillId="0" borderId="5" xfId="1" applyFont="1" applyFill="1" applyBorder="1" applyAlignment="1">
      <alignment vertical="center"/>
    </xf>
    <xf numFmtId="179" fontId="3" fillId="2" borderId="35" xfId="1" applyNumberFormat="1" applyFont="1" applyFill="1" applyBorder="1" applyAlignment="1" applyProtection="1">
      <alignment vertical="center"/>
      <protection locked="0"/>
    </xf>
    <xf numFmtId="179" fontId="3" fillId="2" borderId="9" xfId="1" applyNumberFormat="1" applyFont="1" applyFill="1" applyBorder="1" applyAlignment="1" applyProtection="1">
      <alignment vertical="center"/>
      <protection locked="0"/>
    </xf>
    <xf numFmtId="179" fontId="3" fillId="2" borderId="38" xfId="1" applyNumberFormat="1" applyFont="1" applyFill="1" applyBorder="1" applyAlignment="1" applyProtection="1">
      <alignment vertical="center"/>
      <protection locked="0"/>
    </xf>
    <xf numFmtId="179" fontId="3" fillId="2" borderId="1" xfId="1" applyNumberFormat="1" applyFont="1" applyFill="1" applyBorder="1" applyAlignment="1" applyProtection="1">
      <alignment vertical="center"/>
      <protection locked="0"/>
    </xf>
    <xf numFmtId="38" fontId="3" fillId="0" borderId="56" xfId="1" applyFont="1" applyFill="1" applyBorder="1" applyAlignment="1">
      <alignment vertical="center"/>
    </xf>
    <xf numFmtId="38" fontId="3" fillId="0" borderId="59" xfId="1" applyFont="1" applyFill="1" applyBorder="1" applyAlignment="1">
      <alignment vertical="center"/>
    </xf>
    <xf numFmtId="0" fontId="9" fillId="0" borderId="39" xfId="0" applyFont="1" applyBorder="1" applyAlignment="1">
      <alignment horizontal="center" vertical="center"/>
    </xf>
    <xf numFmtId="38" fontId="3" fillId="2" borderId="11" xfId="1" applyFont="1" applyFill="1" applyBorder="1" applyAlignment="1" applyProtection="1">
      <alignment vertical="center"/>
      <protection locked="0"/>
    </xf>
    <xf numFmtId="38" fontId="3" fillId="2" borderId="0" xfId="1" applyFont="1" applyFill="1" applyBorder="1" applyAlignment="1" applyProtection="1">
      <alignment vertical="center"/>
      <protection locked="0"/>
    </xf>
    <xf numFmtId="38" fontId="3" fillId="2" borderId="22" xfId="1" applyFont="1" applyFill="1" applyBorder="1" applyAlignment="1" applyProtection="1">
      <alignment vertical="center"/>
      <protection locked="0"/>
    </xf>
    <xf numFmtId="38" fontId="3" fillId="2" borderId="17" xfId="1" applyFont="1" applyFill="1" applyBorder="1" applyAlignment="1" applyProtection="1">
      <alignment vertical="center"/>
      <protection locked="0"/>
    </xf>
    <xf numFmtId="38" fontId="3" fillId="2" borderId="37" xfId="1" applyFont="1" applyFill="1" applyBorder="1" applyAlignment="1" applyProtection="1">
      <alignment vertical="center"/>
      <protection locked="0"/>
    </xf>
    <xf numFmtId="0" fontId="5" fillId="0" borderId="9" xfId="0" applyFont="1" applyBorder="1" applyAlignment="1">
      <alignment horizontal="right" vertical="center"/>
    </xf>
    <xf numFmtId="0" fontId="5" fillId="0" borderId="15" xfId="0" applyFont="1" applyBorder="1" applyAlignment="1">
      <alignment horizontal="right" vertical="center"/>
    </xf>
    <xf numFmtId="0" fontId="3" fillId="2" borderId="76" xfId="0" applyFont="1" applyFill="1" applyBorder="1" applyAlignment="1" applyProtection="1">
      <alignment horizontal="center" vertical="center"/>
      <protection locked="0"/>
    </xf>
    <xf numFmtId="0" fontId="3" fillId="2" borderId="77" xfId="0" applyFont="1" applyFill="1" applyBorder="1" applyAlignment="1" applyProtection="1">
      <alignment horizontal="center" vertical="center"/>
      <protection locked="0"/>
    </xf>
    <xf numFmtId="0" fontId="20" fillId="2" borderId="5" xfId="0" applyFont="1" applyFill="1" applyBorder="1" applyAlignment="1" applyProtection="1">
      <alignment horizontal="left" vertical="center"/>
      <protection locked="0"/>
    </xf>
    <xf numFmtId="0" fontId="3" fillId="0" borderId="11"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4" xfId="0" applyFont="1" applyBorder="1" applyAlignment="1">
      <alignment horizontal="center" vertical="center" shrinkToFit="1"/>
    </xf>
    <xf numFmtId="38" fontId="17" fillId="2" borderId="8" xfId="1" applyFont="1" applyFill="1" applyBorder="1" applyAlignment="1" applyProtection="1">
      <alignment horizontal="center" vertical="center"/>
      <protection locked="0"/>
    </xf>
    <xf numFmtId="38" fontId="17" fillId="2" borderId="9" xfId="1" applyFont="1" applyFill="1" applyBorder="1" applyAlignment="1" applyProtection="1">
      <alignment horizontal="center" vertical="center"/>
      <protection locked="0"/>
    </xf>
    <xf numFmtId="38" fontId="17" fillId="2" borderId="12" xfId="1" applyFont="1" applyFill="1" applyBorder="1" applyAlignment="1" applyProtection="1">
      <alignment horizontal="center" vertical="center"/>
      <protection locked="0"/>
    </xf>
    <xf numFmtId="38" fontId="17" fillId="2" borderId="5" xfId="1" applyFont="1" applyFill="1" applyBorder="1" applyAlignment="1" applyProtection="1">
      <alignment horizontal="center" vertical="center"/>
      <protection locked="0"/>
    </xf>
    <xf numFmtId="0" fontId="9" fillId="0" borderId="56" xfId="0" applyFont="1" applyBorder="1" applyAlignment="1">
      <alignment horizontal="center" vertical="center"/>
    </xf>
    <xf numFmtId="0" fontId="9" fillId="0" borderId="7" xfId="0" applyFont="1" applyBorder="1" applyAlignment="1">
      <alignment horizontal="center" vertical="center"/>
    </xf>
    <xf numFmtId="0" fontId="9" fillId="0" borderId="13" xfId="0" applyFont="1" applyBorder="1" applyAlignment="1">
      <alignment horizontal="center" vertical="center"/>
    </xf>
    <xf numFmtId="0" fontId="3" fillId="2" borderId="8" xfId="0" applyFont="1" applyFill="1" applyBorder="1" applyAlignment="1" applyProtection="1">
      <alignment horizontal="center" vertical="center"/>
      <protection locked="0"/>
    </xf>
    <xf numFmtId="0" fontId="3" fillId="2" borderId="9" xfId="0" applyFont="1" applyFill="1" applyBorder="1" applyAlignment="1" applyProtection="1">
      <alignment horizontal="center" vertical="center"/>
      <protection locked="0"/>
    </xf>
    <xf numFmtId="0" fontId="3" fillId="2" borderId="10" xfId="0" applyFont="1" applyFill="1" applyBorder="1" applyAlignment="1" applyProtection="1">
      <alignment horizontal="center" vertical="center"/>
      <protection locked="0"/>
    </xf>
    <xf numFmtId="0" fontId="3" fillId="2" borderId="12" xfId="0" applyFont="1" applyFill="1" applyBorder="1" applyAlignment="1" applyProtection="1">
      <alignment horizontal="center" vertical="center"/>
      <protection locked="0"/>
    </xf>
    <xf numFmtId="0" fontId="3" fillId="2" borderId="5" xfId="0" applyFont="1" applyFill="1" applyBorder="1" applyAlignment="1" applyProtection="1">
      <alignment horizontal="center" vertical="center"/>
      <protection locked="0"/>
    </xf>
    <xf numFmtId="0" fontId="3" fillId="2" borderId="6" xfId="0" applyFont="1" applyFill="1" applyBorder="1" applyAlignment="1" applyProtection="1">
      <alignment horizontal="center" vertical="center"/>
      <protection locked="0"/>
    </xf>
    <xf numFmtId="0" fontId="17" fillId="2" borderId="8" xfId="0" applyFont="1" applyFill="1" applyBorder="1" applyAlignment="1" applyProtection="1">
      <alignment horizontal="center" vertical="center"/>
      <protection locked="0"/>
    </xf>
    <xf numFmtId="0" fontId="17" fillId="2" borderId="10" xfId="0" applyFont="1" applyFill="1" applyBorder="1" applyAlignment="1" applyProtection="1">
      <alignment horizontal="center" vertical="center"/>
      <protection locked="0"/>
    </xf>
    <xf numFmtId="0" fontId="17" fillId="2" borderId="12" xfId="0" applyFont="1" applyFill="1" applyBorder="1" applyAlignment="1" applyProtection="1">
      <alignment horizontal="center" vertical="center"/>
      <protection locked="0"/>
    </xf>
    <xf numFmtId="0" fontId="17" fillId="2" borderId="6" xfId="0" applyFont="1" applyFill="1" applyBorder="1" applyAlignment="1" applyProtection="1">
      <alignment horizontal="center" vertical="center"/>
      <protection locked="0"/>
    </xf>
    <xf numFmtId="0" fontId="3" fillId="6" borderId="5" xfId="0" applyFont="1" applyFill="1" applyBorder="1" applyAlignment="1">
      <alignment horizontal="left" vertical="center"/>
    </xf>
    <xf numFmtId="0" fontId="3" fillId="0" borderId="61" xfId="0" applyFont="1" applyBorder="1" applyAlignment="1">
      <alignment horizontal="center" vertical="center"/>
    </xf>
    <xf numFmtId="0" fontId="3" fillId="0" borderId="62" xfId="0" applyFont="1" applyBorder="1" applyAlignment="1">
      <alignment horizontal="center" vertical="center"/>
    </xf>
    <xf numFmtId="0" fontId="3" fillId="0" borderId="63" xfId="0" applyFont="1" applyBorder="1" applyAlignment="1">
      <alignment horizontal="center" vertical="center"/>
    </xf>
    <xf numFmtId="0" fontId="3" fillId="0" borderId="0" xfId="0" applyFont="1" applyAlignment="1">
      <alignment horizontal="center" vertical="center"/>
    </xf>
    <xf numFmtId="38" fontId="3" fillId="2" borderId="8" xfId="1" applyFont="1" applyFill="1" applyBorder="1" applyAlignment="1" applyProtection="1">
      <alignment horizontal="center" vertical="center"/>
      <protection locked="0"/>
    </xf>
    <xf numFmtId="38" fontId="3" fillId="2" borderId="9" xfId="1" applyFont="1" applyFill="1" applyBorder="1" applyAlignment="1" applyProtection="1">
      <alignment horizontal="center" vertical="center"/>
      <protection locked="0"/>
    </xf>
    <xf numFmtId="38" fontId="3" fillId="2" borderId="12" xfId="1" applyFont="1" applyFill="1" applyBorder="1" applyAlignment="1" applyProtection="1">
      <alignment horizontal="center" vertical="center"/>
      <protection locked="0"/>
    </xf>
    <xf numFmtId="38" fontId="3" fillId="2" borderId="5" xfId="1" applyFont="1" applyFill="1" applyBorder="1" applyAlignment="1" applyProtection="1">
      <alignment horizontal="center" vertical="center"/>
      <protection locked="0"/>
    </xf>
    <xf numFmtId="0" fontId="3" fillId="0" borderId="82" xfId="0" applyFont="1" applyBorder="1" applyAlignment="1">
      <alignment vertical="center"/>
    </xf>
    <xf numFmtId="0" fontId="3" fillId="0" borderId="3" xfId="0" applyFont="1" applyBorder="1" applyAlignment="1">
      <alignment vertical="center"/>
    </xf>
    <xf numFmtId="0" fontId="3" fillId="0" borderId="85" xfId="0" applyFont="1" applyBorder="1" applyAlignment="1">
      <alignment vertical="center"/>
    </xf>
    <xf numFmtId="0" fontId="3" fillId="0" borderId="16" xfId="0" applyFont="1" applyBorder="1" applyAlignment="1">
      <alignment vertical="center"/>
    </xf>
    <xf numFmtId="0" fontId="3" fillId="2" borderId="86" xfId="0" applyFont="1" applyFill="1" applyBorder="1" applyAlignment="1" applyProtection="1">
      <alignment horizontal="center" vertical="center"/>
      <protection locked="0"/>
    </xf>
    <xf numFmtId="0" fontId="3" fillId="2" borderId="87" xfId="0" applyFont="1" applyFill="1" applyBorder="1" applyAlignment="1" applyProtection="1">
      <alignment horizontal="center" vertical="center"/>
      <protection locked="0"/>
    </xf>
    <xf numFmtId="0" fontId="3" fillId="0" borderId="28"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2" xfId="0" applyFont="1" applyBorder="1" applyAlignment="1">
      <alignment vertical="center"/>
    </xf>
    <xf numFmtId="0" fontId="3" fillId="2" borderId="80" xfId="0" applyFont="1" applyFill="1" applyBorder="1" applyAlignment="1" applyProtection="1">
      <alignment horizontal="center" vertical="center"/>
      <protection locked="0"/>
    </xf>
    <xf numFmtId="0" fontId="3" fillId="2" borderId="81" xfId="0" applyFont="1" applyFill="1" applyBorder="1" applyAlignment="1" applyProtection="1">
      <alignment horizontal="center" vertical="center"/>
      <protection locked="0"/>
    </xf>
    <xf numFmtId="0" fontId="3" fillId="0" borderId="92" xfId="0" applyFont="1" applyBorder="1" applyAlignment="1">
      <alignment vertical="center"/>
    </xf>
    <xf numFmtId="0" fontId="3" fillId="0" borderId="93" xfId="0" applyFont="1" applyBorder="1" applyAlignment="1">
      <alignment vertical="center"/>
    </xf>
    <xf numFmtId="0" fontId="3" fillId="2" borderId="83" xfId="0" applyFont="1" applyFill="1" applyBorder="1" applyAlignment="1" applyProtection="1">
      <alignment horizontal="center" vertical="center"/>
      <protection locked="0"/>
    </xf>
    <xf numFmtId="0" fontId="3" fillId="2" borderId="84" xfId="0" applyFont="1" applyFill="1" applyBorder="1" applyAlignment="1" applyProtection="1">
      <alignment horizontal="center" vertical="center"/>
      <protection locked="0"/>
    </xf>
    <xf numFmtId="0" fontId="20" fillId="0" borderId="39" xfId="0" applyFont="1" applyBorder="1" applyAlignment="1">
      <alignment vertical="center"/>
    </xf>
    <xf numFmtId="0" fontId="20" fillId="0" borderId="18" xfId="0" applyFont="1" applyBorder="1" applyAlignment="1">
      <alignment vertical="center"/>
    </xf>
    <xf numFmtId="0" fontId="3" fillId="0" borderId="39" xfId="0" applyFont="1" applyBorder="1" applyAlignment="1">
      <alignment vertical="center"/>
    </xf>
    <xf numFmtId="0" fontId="3" fillId="2" borderId="94" xfId="0" applyFont="1" applyFill="1" applyBorder="1" applyAlignment="1" applyProtection="1">
      <alignment horizontal="center" vertical="center"/>
      <protection locked="0"/>
    </xf>
    <xf numFmtId="0" fontId="3" fillId="2" borderId="95" xfId="0" applyFont="1" applyFill="1" applyBorder="1" applyAlignment="1" applyProtection="1">
      <alignment horizontal="center" vertical="center"/>
      <protection locked="0"/>
    </xf>
    <xf numFmtId="0" fontId="3" fillId="2" borderId="79" xfId="0" applyFont="1" applyFill="1" applyBorder="1" applyAlignment="1" applyProtection="1">
      <alignment horizontal="center" vertical="center"/>
      <protection locked="0"/>
    </xf>
    <xf numFmtId="0" fontId="3" fillId="0" borderId="46" xfId="0" applyFont="1" applyBorder="1" applyAlignment="1">
      <alignment horizontal="center" vertical="center" textRotation="255" shrinkToFit="1"/>
    </xf>
    <xf numFmtId="0" fontId="3" fillId="0" borderId="96" xfId="0" applyFont="1" applyBorder="1" applyAlignment="1">
      <alignment horizontal="center" vertical="center" textRotation="255" shrinkToFit="1"/>
    </xf>
    <xf numFmtId="0" fontId="3" fillId="0" borderId="52" xfId="0" applyFont="1" applyBorder="1" applyAlignment="1">
      <alignment horizontal="center" vertical="center" textRotation="255" shrinkToFit="1"/>
    </xf>
    <xf numFmtId="0" fontId="3" fillId="2" borderId="97" xfId="0" applyFont="1" applyFill="1" applyBorder="1" applyAlignment="1" applyProtection="1">
      <alignment horizontal="center" vertical="center"/>
      <protection locked="0"/>
    </xf>
    <xf numFmtId="0" fontId="3" fillId="0" borderId="30"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98" xfId="0" applyFont="1" applyBorder="1" applyAlignment="1">
      <alignment vertical="center"/>
    </xf>
    <xf numFmtId="0" fontId="20" fillId="0" borderId="85" xfId="0" applyFont="1" applyBorder="1" applyAlignment="1">
      <alignment vertical="center"/>
    </xf>
    <xf numFmtId="0" fontId="20" fillId="0" borderId="1" xfId="0" applyFont="1" applyBorder="1" applyAlignment="1">
      <alignment vertical="center"/>
    </xf>
    <xf numFmtId="0" fontId="3" fillId="2" borderId="78" xfId="0" applyFont="1" applyFill="1" applyBorder="1" applyAlignment="1" applyProtection="1">
      <alignment horizontal="center" vertical="center"/>
      <protection locked="0"/>
    </xf>
    <xf numFmtId="0" fontId="3" fillId="0" borderId="15" xfId="0" applyFont="1" applyBorder="1" applyAlignment="1">
      <alignment vertical="center"/>
    </xf>
    <xf numFmtId="0" fontId="3" fillId="0" borderId="39" xfId="0" quotePrefix="1" applyFont="1" applyBorder="1" applyAlignment="1">
      <alignment horizontal="center" vertical="center"/>
    </xf>
    <xf numFmtId="0" fontId="3" fillId="0" borderId="88" xfId="0" applyFont="1" applyBorder="1" applyAlignment="1">
      <alignment horizontal="center" vertical="center"/>
    </xf>
    <xf numFmtId="0" fontId="3" fillId="0" borderId="89" xfId="0" applyFont="1" applyBorder="1" applyAlignment="1">
      <alignment horizontal="center" vertical="center"/>
    </xf>
    <xf numFmtId="0" fontId="3" fillId="0" borderId="90" xfId="0" applyFont="1" applyBorder="1" applyAlignment="1">
      <alignment horizontal="center" vertical="center"/>
    </xf>
    <xf numFmtId="0" fontId="3" fillId="0" borderId="91" xfId="0" applyFont="1" applyBorder="1" applyAlignment="1">
      <alignment horizontal="center" vertical="center"/>
    </xf>
    <xf numFmtId="0" fontId="3" fillId="0" borderId="44" xfId="0" applyFont="1" applyBorder="1" applyAlignment="1">
      <alignment vertical="center"/>
    </xf>
    <xf numFmtId="0" fontId="3" fillId="2" borderId="59" xfId="0" applyFont="1" applyFill="1" applyBorder="1" applyAlignment="1" applyProtection="1">
      <alignment horizontal="center" vertical="center"/>
      <protection locked="0"/>
    </xf>
    <xf numFmtId="0" fontId="20" fillId="0" borderId="18" xfId="0" applyFont="1" applyFill="1" applyBorder="1" applyAlignment="1">
      <alignment vertical="center"/>
    </xf>
    <xf numFmtId="0" fontId="20" fillId="0" borderId="19" xfId="0" applyFont="1" applyFill="1" applyBorder="1" applyAlignment="1">
      <alignment vertical="center"/>
    </xf>
    <xf numFmtId="0" fontId="20" fillId="0" borderId="44" xfId="0" applyFont="1" applyFill="1" applyBorder="1" applyAlignment="1">
      <alignment vertical="center"/>
    </xf>
    <xf numFmtId="0" fontId="3" fillId="0" borderId="38"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5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9" xfId="0" applyFont="1" applyBorder="1" applyAlignment="1">
      <alignment vertical="center" wrapText="1"/>
    </xf>
    <xf numFmtId="0" fontId="5" fillId="0" borderId="56" xfId="0" applyFont="1" applyFill="1" applyBorder="1" applyAlignment="1">
      <alignment horizontal="center" vertical="center" wrapText="1"/>
    </xf>
    <xf numFmtId="0" fontId="5" fillId="0" borderId="13" xfId="0" applyFont="1" applyFill="1" applyBorder="1" applyAlignment="1">
      <alignment horizontal="center" vertical="center"/>
    </xf>
    <xf numFmtId="0" fontId="5" fillId="0" borderId="37" xfId="0" applyFont="1" applyFill="1" applyBorder="1" applyAlignment="1">
      <alignment horizontal="center" vertical="center"/>
    </xf>
    <xf numFmtId="0" fontId="5" fillId="0" borderId="22" xfId="0" applyFont="1" applyFill="1" applyBorder="1" applyAlignment="1">
      <alignment horizontal="center" vertical="center"/>
    </xf>
    <xf numFmtId="0" fontId="3" fillId="2" borderId="1" xfId="0" applyFont="1" applyFill="1" applyBorder="1" applyAlignment="1" applyProtection="1">
      <alignment horizontal="center" vertical="center"/>
      <protection locked="0"/>
    </xf>
    <xf numFmtId="0" fontId="3" fillId="0" borderId="56" xfId="0" applyFont="1" applyBorder="1" applyAlignment="1">
      <alignment horizontal="right" vertical="center"/>
    </xf>
    <xf numFmtId="0" fontId="3" fillId="0" borderId="7" xfId="0" applyFont="1" applyBorder="1" applyAlignment="1">
      <alignment horizontal="right" vertical="center"/>
    </xf>
    <xf numFmtId="0" fontId="3" fillId="2" borderId="8" xfId="0" applyFont="1" applyFill="1" applyBorder="1" applyAlignment="1">
      <alignment vertical="center"/>
    </xf>
    <xf numFmtId="0" fontId="3" fillId="2" borderId="9" xfId="0" applyFont="1" applyFill="1" applyBorder="1" applyAlignment="1">
      <alignment vertical="center"/>
    </xf>
    <xf numFmtId="0" fontId="3" fillId="2" borderId="11" xfId="0" applyFont="1" applyFill="1" applyBorder="1" applyAlignment="1">
      <alignment vertical="center"/>
    </xf>
    <xf numFmtId="0" fontId="3" fillId="2" borderId="0" xfId="0" applyFont="1" applyFill="1" applyBorder="1" applyAlignment="1">
      <alignment vertical="center"/>
    </xf>
    <xf numFmtId="0" fontId="3" fillId="2" borderId="12" xfId="0" applyFont="1" applyFill="1" applyBorder="1" applyAlignment="1">
      <alignment vertical="center"/>
    </xf>
    <xf numFmtId="0" fontId="3" fillId="2" borderId="5" xfId="0" applyFont="1" applyFill="1" applyBorder="1" applyAlignment="1">
      <alignment vertical="center"/>
    </xf>
    <xf numFmtId="0" fontId="3" fillId="0" borderId="39" xfId="0" applyFont="1" applyFill="1" applyBorder="1" applyAlignment="1">
      <alignment vertical="center" wrapText="1"/>
    </xf>
    <xf numFmtId="0" fontId="3" fillId="2" borderId="7" xfId="0" applyFont="1" applyFill="1" applyBorder="1" applyAlignment="1" applyProtection="1">
      <alignment horizontal="center" vertical="center"/>
      <protection locked="0"/>
    </xf>
    <xf numFmtId="0" fontId="3" fillId="0" borderId="39" xfId="0" applyFont="1" applyBorder="1" applyAlignment="1">
      <alignment vertical="top" wrapText="1"/>
    </xf>
    <xf numFmtId="0" fontId="3" fillId="0" borderId="46" xfId="0" applyFont="1" applyBorder="1" applyAlignment="1">
      <alignment vertical="top" wrapText="1"/>
    </xf>
    <xf numFmtId="0" fontId="3" fillId="0" borderId="39" xfId="0" applyFont="1" applyFill="1" applyBorder="1" applyAlignment="1">
      <alignment horizontal="center" vertical="center"/>
    </xf>
    <xf numFmtId="0" fontId="3" fillId="0" borderId="56" xfId="0" applyFont="1" applyFill="1" applyBorder="1" applyAlignment="1">
      <alignment vertical="center" wrapText="1"/>
    </xf>
    <xf numFmtId="0" fontId="0" fillId="0" borderId="7" xfId="0" applyFill="1" applyBorder="1">
      <alignment vertical="center"/>
    </xf>
    <xf numFmtId="0" fontId="0" fillId="0" borderId="13" xfId="0" applyFill="1" applyBorder="1">
      <alignment vertical="center"/>
    </xf>
    <xf numFmtId="0" fontId="0" fillId="0" borderId="38" xfId="0" applyFill="1" applyBorder="1">
      <alignment vertical="center"/>
    </xf>
    <xf numFmtId="0" fontId="0" fillId="0" borderId="1" xfId="0" applyFill="1" applyBorder="1">
      <alignment vertical="center"/>
    </xf>
    <xf numFmtId="0" fontId="0" fillId="0" borderId="2" xfId="0" applyFill="1" applyBorder="1">
      <alignment vertical="center"/>
    </xf>
    <xf numFmtId="0" fontId="3" fillId="0" borderId="5" xfId="0" applyFont="1" applyBorder="1" applyAlignment="1">
      <alignment horizontal="center" vertical="center"/>
    </xf>
    <xf numFmtId="0" fontId="3" fillId="2" borderId="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56" xfId="0" applyFont="1" applyFill="1" applyBorder="1" applyAlignment="1" applyProtection="1">
      <alignment horizontal="center" vertical="center"/>
      <protection locked="0"/>
    </xf>
    <xf numFmtId="0" fontId="3" fillId="2" borderId="35" xfId="0" applyFont="1" applyFill="1" applyBorder="1" applyAlignment="1" applyProtection="1">
      <alignment vertical="center"/>
      <protection locked="0"/>
    </xf>
    <xf numFmtId="0" fontId="3" fillId="2" borderId="59" xfId="0" applyFont="1" applyFill="1" applyBorder="1" applyAlignment="1" applyProtection="1">
      <alignment vertical="center"/>
      <protection locked="0"/>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7" xfId="0" applyFont="1" applyBorder="1" applyAlignment="1">
      <alignment horizontal="center" vertical="center"/>
    </xf>
    <xf numFmtId="0" fontId="3" fillId="0" borderId="15" xfId="0" applyFont="1" applyBorder="1" applyAlignment="1">
      <alignment horizontal="center" vertical="center"/>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3" fillId="2" borderId="58" xfId="0" applyFont="1" applyFill="1" applyBorder="1" applyAlignment="1" applyProtection="1">
      <alignment horizontal="center" vertical="center"/>
      <protection locked="0"/>
    </xf>
    <xf numFmtId="0" fontId="3" fillId="2" borderId="57" xfId="0" applyFont="1" applyFill="1" applyBorder="1" applyAlignment="1" applyProtection="1">
      <alignment horizontal="center" vertical="center"/>
      <protection locked="0"/>
    </xf>
    <xf numFmtId="0" fontId="5" fillId="0" borderId="56" xfId="0" applyFont="1" applyBorder="1" applyAlignment="1">
      <alignment horizontal="center" vertical="center" wrapText="1"/>
    </xf>
    <xf numFmtId="0" fontId="5" fillId="0" borderId="13" xfId="0" applyFont="1" applyBorder="1" applyAlignment="1">
      <alignment horizontal="center" vertical="center"/>
    </xf>
    <xf numFmtId="0" fontId="5" fillId="0" borderId="37" xfId="0" applyFont="1" applyBorder="1" applyAlignment="1">
      <alignment horizontal="center" vertical="center"/>
    </xf>
    <xf numFmtId="0" fontId="5" fillId="0" borderId="22" xfId="0" applyFont="1" applyBorder="1" applyAlignment="1">
      <alignment horizontal="center" vertical="center"/>
    </xf>
    <xf numFmtId="0" fontId="5" fillId="0" borderId="7" xfId="0" applyFont="1" applyFill="1" applyBorder="1" applyAlignment="1">
      <alignment horizontal="center" vertical="center"/>
    </xf>
    <xf numFmtId="0" fontId="5" fillId="0" borderId="59"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7" xfId="0" applyFont="1" applyFill="1" applyBorder="1" applyAlignment="1">
      <alignment horizontal="center" vertical="center"/>
    </xf>
    <xf numFmtId="38" fontId="3" fillId="0" borderId="8" xfId="1" applyFont="1" applyFill="1" applyBorder="1" applyAlignment="1" applyProtection="1">
      <alignment vertical="center"/>
      <protection locked="0"/>
    </xf>
    <xf numFmtId="38" fontId="3" fillId="0" borderId="11" xfId="1" applyFont="1" applyFill="1" applyBorder="1" applyAlignment="1" applyProtection="1">
      <alignment vertical="center"/>
      <protection locked="0"/>
    </xf>
    <xf numFmtId="0" fontId="3" fillId="0" borderId="8" xfId="0" applyFont="1" applyBorder="1" applyAlignment="1">
      <alignment horizontal="center" vertical="center"/>
    </xf>
    <xf numFmtId="0" fontId="3" fillId="0" borderId="35" xfId="0" applyFont="1" applyBorder="1" applyAlignment="1">
      <alignment horizontal="center" vertical="center"/>
    </xf>
    <xf numFmtId="38" fontId="3" fillId="0" borderId="58" xfId="1" applyFont="1" applyFill="1" applyBorder="1" applyAlignment="1" applyProtection="1">
      <alignment vertical="center"/>
      <protection locked="0"/>
    </xf>
    <xf numFmtId="38" fontId="3" fillId="0" borderId="12" xfId="1" applyFont="1" applyFill="1" applyBorder="1" applyAlignment="1" applyProtection="1">
      <alignment vertical="center"/>
      <protection locked="0"/>
    </xf>
    <xf numFmtId="0" fontId="3" fillId="0" borderId="46" xfId="0" applyFont="1" applyBorder="1" applyAlignment="1">
      <alignment vertical="center"/>
    </xf>
    <xf numFmtId="0" fontId="3" fillId="2" borderId="0" xfId="0" applyFont="1" applyFill="1" applyBorder="1" applyAlignment="1" applyProtection="1">
      <alignment horizontal="center" vertical="center"/>
      <protection locked="0"/>
    </xf>
    <xf numFmtId="181" fontId="20" fillId="2" borderId="8" xfId="1" applyNumberFormat="1" applyFont="1" applyFill="1" applyBorder="1" applyAlignment="1" applyProtection="1">
      <alignment horizontal="center" vertical="center"/>
      <protection locked="0"/>
    </xf>
    <xf numFmtId="181" fontId="20" fillId="2" borderId="9" xfId="1" applyNumberFormat="1" applyFont="1" applyFill="1" applyBorder="1" applyAlignment="1" applyProtection="1">
      <alignment horizontal="center" vertical="center"/>
      <protection locked="0"/>
    </xf>
    <xf numFmtId="181" fontId="20" fillId="2" borderId="12" xfId="1" applyNumberFormat="1" applyFont="1" applyFill="1" applyBorder="1" applyAlignment="1" applyProtection="1">
      <alignment horizontal="center" vertical="center"/>
      <protection locked="0"/>
    </xf>
    <xf numFmtId="181" fontId="20" fillId="2" borderId="5" xfId="1" applyNumberFormat="1" applyFont="1" applyFill="1" applyBorder="1" applyAlignment="1" applyProtection="1">
      <alignment horizontal="center" vertical="center"/>
      <protection locked="0"/>
    </xf>
    <xf numFmtId="0" fontId="3" fillId="0" borderId="56" xfId="0" applyFont="1" applyBorder="1" applyAlignment="1">
      <alignment horizontal="left" vertical="center"/>
    </xf>
    <xf numFmtId="0" fontId="3" fillId="0" borderId="7" xfId="0" applyFont="1" applyBorder="1" applyAlignment="1">
      <alignment horizontal="left" vertical="center"/>
    </xf>
    <xf numFmtId="0" fontId="3" fillId="0" borderId="3" xfId="0" applyFont="1" applyBorder="1" applyAlignment="1">
      <alignment horizontal="left" vertical="center"/>
    </xf>
    <xf numFmtId="0" fontId="3" fillId="0" borderId="38"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8" fillId="0" borderId="39" xfId="0" applyFont="1" applyBorder="1" applyAlignment="1">
      <alignment horizontal="center" vertical="center"/>
    </xf>
    <xf numFmtId="0" fontId="3" fillId="0" borderId="7" xfId="0" applyFont="1" applyBorder="1" applyAlignment="1">
      <alignment vertical="center" wrapText="1"/>
    </xf>
    <xf numFmtId="0" fontId="3" fillId="0" borderId="13" xfId="0" applyFont="1" applyBorder="1" applyAlignment="1">
      <alignment vertical="center" wrapText="1"/>
    </xf>
    <xf numFmtId="0" fontId="3" fillId="0" borderId="37" xfId="0" applyFont="1" applyBorder="1" applyAlignment="1">
      <alignment vertical="center" wrapText="1"/>
    </xf>
    <xf numFmtId="0" fontId="3" fillId="0" borderId="0" xfId="0" applyFont="1" applyBorder="1" applyAlignment="1">
      <alignment vertical="center" wrapText="1"/>
    </xf>
    <xf numFmtId="0" fontId="3" fillId="0" borderId="22" xfId="0" applyFont="1" applyBorder="1" applyAlignment="1">
      <alignment vertical="center" wrapText="1"/>
    </xf>
    <xf numFmtId="0" fontId="3" fillId="0" borderId="7" xfId="0" applyFont="1" applyFill="1" applyBorder="1" applyAlignment="1">
      <alignment vertical="center" wrapText="1"/>
    </xf>
    <xf numFmtId="0" fontId="3" fillId="0" borderId="13" xfId="0" applyFont="1" applyFill="1" applyBorder="1" applyAlignment="1">
      <alignment vertical="center" wrapText="1"/>
    </xf>
    <xf numFmtId="0" fontId="3" fillId="0" borderId="37" xfId="0" applyFont="1" applyFill="1" applyBorder="1" applyAlignment="1">
      <alignment vertical="center" wrapText="1"/>
    </xf>
    <xf numFmtId="0" fontId="3" fillId="0" borderId="0" xfId="0" applyFont="1" applyFill="1" applyBorder="1" applyAlignment="1">
      <alignment vertical="center" wrapText="1"/>
    </xf>
    <xf numFmtId="0" fontId="3" fillId="0" borderId="22" xfId="0" applyFont="1" applyFill="1" applyBorder="1" applyAlignment="1">
      <alignment vertical="center" wrapText="1"/>
    </xf>
    <xf numFmtId="0" fontId="3" fillId="2" borderId="56" xfId="0" applyFont="1" applyFill="1" applyBorder="1" applyAlignment="1" applyProtection="1">
      <alignment vertical="center"/>
      <protection locked="0"/>
    </xf>
    <xf numFmtId="0" fontId="3" fillId="2" borderId="38" xfId="0" applyFont="1" applyFill="1" applyBorder="1" applyAlignment="1" applyProtection="1">
      <alignment vertical="center"/>
      <protection locked="0"/>
    </xf>
    <xf numFmtId="0" fontId="3" fillId="2" borderId="7" xfId="0" applyFont="1" applyFill="1" applyBorder="1" applyAlignment="1" applyProtection="1">
      <alignment vertical="center"/>
      <protection locked="0"/>
    </xf>
    <xf numFmtId="0" fontId="3" fillId="2" borderId="13" xfId="0" applyFont="1" applyFill="1" applyBorder="1" applyAlignment="1" applyProtection="1">
      <alignment vertical="center"/>
      <protection locked="0"/>
    </xf>
    <xf numFmtId="0" fontId="3" fillId="2" borderId="1" xfId="0" applyFont="1" applyFill="1" applyBorder="1" applyAlignment="1" applyProtection="1">
      <alignment vertical="center"/>
      <protection locked="0"/>
    </xf>
    <xf numFmtId="0" fontId="3" fillId="2" borderId="2" xfId="0" applyFont="1" applyFill="1" applyBorder="1" applyAlignment="1" applyProtection="1">
      <alignment vertical="center"/>
      <protection locked="0"/>
    </xf>
    <xf numFmtId="0" fontId="3" fillId="2" borderId="39" xfId="0" applyFont="1" applyFill="1" applyBorder="1" applyAlignment="1" applyProtection="1">
      <alignment vertical="center"/>
      <protection locked="0"/>
    </xf>
    <xf numFmtId="0" fontId="3" fillId="0" borderId="39" xfId="0" applyFont="1" applyFill="1" applyBorder="1" applyAlignment="1">
      <alignment vertical="center"/>
    </xf>
    <xf numFmtId="0" fontId="25" fillId="0" borderId="39" xfId="3" applyFont="1" applyFill="1" applyBorder="1" applyAlignment="1">
      <alignment horizontal="center" vertical="center" wrapText="1"/>
    </xf>
    <xf numFmtId="0" fontId="25" fillId="0" borderId="46" xfId="3" applyFont="1" applyFill="1" applyBorder="1" applyAlignment="1">
      <alignment horizontal="center" vertical="center" wrapText="1"/>
    </xf>
    <xf numFmtId="0" fontId="25" fillId="0" borderId="96" xfId="3" applyFont="1" applyFill="1" applyBorder="1" applyAlignment="1">
      <alignment horizontal="center" vertical="center" wrapText="1"/>
    </xf>
    <xf numFmtId="0" fontId="25" fillId="0" borderId="52" xfId="3" applyFont="1" applyFill="1" applyBorder="1" applyAlignment="1">
      <alignment horizontal="center" vertical="center" wrapText="1"/>
    </xf>
    <xf numFmtId="49" fontId="25" fillId="0" borderId="39" xfId="3" applyNumberFormat="1" applyFont="1" applyFill="1" applyBorder="1" applyAlignment="1">
      <alignment horizontal="center" vertical="center" wrapText="1"/>
    </xf>
    <xf numFmtId="49" fontId="25" fillId="0" borderId="39" xfId="3" applyNumberFormat="1" applyFont="1" applyFill="1" applyBorder="1" applyAlignment="1">
      <alignment horizontal="center" vertical="center"/>
    </xf>
    <xf numFmtId="0" fontId="25" fillId="0" borderId="39" xfId="3" applyFont="1" applyFill="1" applyBorder="1" applyAlignment="1">
      <alignment horizontal="center" vertical="center"/>
    </xf>
    <xf numFmtId="0" fontId="25" fillId="3" borderId="39" xfId="3" applyFont="1" applyFill="1" applyBorder="1" applyAlignment="1">
      <alignment horizontal="center" vertical="center"/>
    </xf>
    <xf numFmtId="0" fontId="25" fillId="0" borderId="46" xfId="3" applyFont="1" applyFill="1" applyBorder="1" applyAlignment="1">
      <alignment horizontal="center" vertical="center"/>
    </xf>
    <xf numFmtId="0" fontId="25" fillId="0" borderId="52" xfId="3" applyFont="1" applyFill="1" applyBorder="1" applyAlignment="1">
      <alignment horizontal="center" vertical="center"/>
    </xf>
    <xf numFmtId="40" fontId="25" fillId="0" borderId="39" xfId="1" applyNumberFormat="1" applyFont="1" applyFill="1" applyBorder="1" applyAlignment="1">
      <alignment horizontal="center" vertical="center" wrapText="1"/>
    </xf>
    <xf numFmtId="49" fontId="25" fillId="0" borderId="18" xfId="3" applyNumberFormat="1" applyFont="1" applyFill="1" applyBorder="1" applyAlignment="1">
      <alignment horizontal="center" vertical="center"/>
    </xf>
    <xf numFmtId="49" fontId="25" fillId="0" borderId="60" xfId="3" applyNumberFormat="1" applyFont="1" applyFill="1" applyBorder="1" applyAlignment="1">
      <alignment horizontal="center" vertical="center"/>
    </xf>
    <xf numFmtId="0" fontId="27" fillId="0" borderId="39" xfId="3" applyFont="1" applyBorder="1">
      <alignment vertical="center"/>
    </xf>
    <xf numFmtId="0" fontId="25" fillId="0" borderId="39" xfId="3" applyFont="1" applyFill="1" applyBorder="1" applyAlignment="1">
      <alignment horizontal="center" vertical="center" wrapText="1" shrinkToFit="1"/>
    </xf>
    <xf numFmtId="0" fontId="25" fillId="0" borderId="39" xfId="3" applyFont="1" applyFill="1" applyBorder="1" applyAlignment="1">
      <alignment horizontal="center" vertical="center" shrinkToFit="1"/>
    </xf>
    <xf numFmtId="0" fontId="23" fillId="0" borderId="39" xfId="3" applyFont="1" applyFill="1" applyBorder="1" applyAlignment="1">
      <alignment horizontal="center" vertical="center" wrapText="1"/>
    </xf>
    <xf numFmtId="0" fontId="23" fillId="0" borderId="96" xfId="3" applyFont="1" applyFill="1" applyBorder="1" applyAlignment="1">
      <alignment horizontal="center" vertical="center" wrapText="1"/>
    </xf>
    <xf numFmtId="0" fontId="23" fillId="0" borderId="39" xfId="3" applyFont="1" applyFill="1" applyBorder="1" applyAlignment="1">
      <alignment horizontal="center" vertical="center"/>
    </xf>
    <xf numFmtId="0" fontId="23" fillId="0" borderId="46" xfId="3" applyFont="1" applyFill="1" applyBorder="1" applyAlignment="1">
      <alignment horizontal="center" vertical="center"/>
    </xf>
    <xf numFmtId="0" fontId="23" fillId="0" borderId="96" xfId="3" applyFont="1" applyFill="1" applyBorder="1" applyAlignment="1">
      <alignment horizontal="center" vertical="center"/>
    </xf>
    <xf numFmtId="0" fontId="23" fillId="0" borderId="52" xfId="3" applyFont="1" applyFill="1" applyBorder="1" applyAlignment="1">
      <alignment horizontal="center" vertical="center"/>
    </xf>
    <xf numFmtId="38" fontId="23" fillId="0" borderId="56" xfId="2" applyFont="1" applyFill="1" applyBorder="1" applyAlignment="1">
      <alignment horizontal="center" vertical="center"/>
    </xf>
    <xf numFmtId="38" fontId="23" fillId="0" borderId="7" xfId="2" applyFont="1" applyFill="1" applyBorder="1" applyAlignment="1">
      <alignment horizontal="center" vertical="center"/>
    </xf>
    <xf numFmtId="38" fontId="23" fillId="0" borderId="19" xfId="2" applyFont="1" applyFill="1" applyBorder="1" applyAlignment="1">
      <alignment horizontal="center" vertical="center"/>
    </xf>
    <xf numFmtId="38" fontId="23" fillId="0" borderId="60" xfId="2" applyFont="1" applyFill="1" applyBorder="1" applyAlignment="1">
      <alignment horizontal="center" vertical="center"/>
    </xf>
    <xf numFmtId="0" fontId="23" fillId="0" borderId="56" xfId="3" applyFont="1" applyFill="1" applyBorder="1" applyAlignment="1">
      <alignment horizontal="center" vertical="center" wrapText="1"/>
    </xf>
    <xf numFmtId="0" fontId="23" fillId="0" borderId="7" xfId="3" applyFont="1" applyFill="1" applyBorder="1" applyAlignment="1">
      <alignment horizontal="center" vertical="center"/>
    </xf>
    <xf numFmtId="0" fontId="23" fillId="0" borderId="13" xfId="3" applyFont="1" applyFill="1" applyBorder="1" applyAlignment="1">
      <alignment horizontal="center" vertical="center"/>
    </xf>
    <xf numFmtId="0" fontId="23" fillId="0" borderId="37" xfId="3" applyFont="1" applyFill="1" applyBorder="1" applyAlignment="1">
      <alignment horizontal="center" vertical="center"/>
    </xf>
    <xf numFmtId="0" fontId="23" fillId="0" borderId="0" xfId="3" applyFont="1" applyFill="1" applyBorder="1" applyAlignment="1">
      <alignment horizontal="center" vertical="center"/>
    </xf>
    <xf numFmtId="0" fontId="23" fillId="0" borderId="22" xfId="3" applyFont="1" applyFill="1" applyBorder="1" applyAlignment="1">
      <alignment horizontal="center" vertical="center"/>
    </xf>
    <xf numFmtId="0" fontId="36" fillId="0" borderId="1" xfId="0" applyFont="1" applyFill="1" applyBorder="1" applyAlignment="1">
      <alignment horizontal="center" vertical="center" shrinkToFit="1"/>
    </xf>
    <xf numFmtId="0" fontId="36" fillId="0" borderId="1" xfId="0" applyFont="1" applyFill="1" applyBorder="1" applyAlignment="1">
      <alignment vertical="center" shrinkToFit="1"/>
    </xf>
    <xf numFmtId="0" fontId="25" fillId="0" borderId="18" xfId="3" applyFont="1" applyFill="1" applyBorder="1" applyAlignment="1">
      <alignment horizontal="center" vertical="center"/>
    </xf>
    <xf numFmtId="0" fontId="25" fillId="0" borderId="60" xfId="3" applyFont="1" applyFill="1" applyBorder="1" applyAlignment="1">
      <alignment horizontal="center" vertical="center"/>
    </xf>
    <xf numFmtId="49" fontId="25" fillId="0" borderId="46" xfId="3" applyNumberFormat="1" applyFont="1" applyFill="1" applyBorder="1" applyAlignment="1">
      <alignment horizontal="center" vertical="center" wrapText="1"/>
    </xf>
    <xf numFmtId="49" fontId="25" fillId="0" borderId="96" xfId="3" applyNumberFormat="1" applyFont="1" applyFill="1" applyBorder="1" applyAlignment="1">
      <alignment horizontal="center" vertical="center" wrapText="1"/>
    </xf>
    <xf numFmtId="49" fontId="25" fillId="0" borderId="52" xfId="3" applyNumberFormat="1" applyFont="1" applyFill="1" applyBorder="1" applyAlignment="1">
      <alignment horizontal="center" vertical="center" wrapText="1"/>
    </xf>
    <xf numFmtId="0" fontId="25" fillId="0" borderId="46" xfId="3" applyFont="1" applyFill="1" applyBorder="1" applyAlignment="1">
      <alignment horizontal="left" vertical="center" wrapText="1"/>
    </xf>
    <xf numFmtId="0" fontId="25" fillId="0" borderId="96" xfId="3" applyFont="1" applyFill="1" applyBorder="1" applyAlignment="1">
      <alignment horizontal="left" vertical="center" wrapText="1"/>
    </xf>
    <xf numFmtId="0" fontId="25" fillId="0" borderId="52" xfId="3" applyFont="1" applyFill="1" applyBorder="1" applyAlignment="1">
      <alignment horizontal="left" vertical="center" wrapText="1"/>
    </xf>
    <xf numFmtId="49" fontId="23" fillId="0" borderId="46" xfId="3" applyNumberFormat="1" applyFont="1" applyFill="1" applyBorder="1" applyAlignment="1">
      <alignment horizontal="center" vertical="center" wrapText="1" shrinkToFit="1"/>
    </xf>
    <xf numFmtId="49" fontId="23" fillId="0" borderId="96" xfId="3" applyNumberFormat="1" applyFont="1" applyFill="1" applyBorder="1" applyAlignment="1">
      <alignment horizontal="center" vertical="center" wrapText="1" shrinkToFit="1"/>
    </xf>
    <xf numFmtId="49" fontId="23" fillId="0" borderId="52" xfId="3" applyNumberFormat="1" applyFont="1" applyFill="1" applyBorder="1" applyAlignment="1">
      <alignment horizontal="center" vertical="center" wrapText="1" shrinkToFit="1"/>
    </xf>
    <xf numFmtId="0" fontId="26" fillId="0" borderId="39" xfId="3" applyFont="1" applyBorder="1" applyAlignment="1">
      <alignment horizontal="center" vertical="center"/>
    </xf>
    <xf numFmtId="49" fontId="23" fillId="0" borderId="39" xfId="3" applyNumberFormat="1" applyFont="1" applyFill="1" applyBorder="1" applyAlignment="1">
      <alignment horizontal="center" vertical="center" wrapText="1"/>
    </xf>
    <xf numFmtId="38" fontId="25" fillId="0" borderId="39" xfId="2" applyFont="1" applyFill="1" applyBorder="1" applyAlignment="1">
      <alignment horizontal="center" vertical="center"/>
    </xf>
    <xf numFmtId="38" fontId="25" fillId="0" borderId="39" xfId="2" applyFont="1" applyFill="1" applyBorder="1" applyAlignment="1">
      <alignment horizontal="center" vertical="center" shrinkToFit="1"/>
    </xf>
    <xf numFmtId="38" fontId="23" fillId="0" borderId="37" xfId="2" applyFont="1" applyFill="1" applyBorder="1" applyAlignment="1">
      <alignment horizontal="center" vertical="center"/>
    </xf>
    <xf numFmtId="38" fontId="23" fillId="0" borderId="0" xfId="2" applyFont="1" applyFill="1" applyBorder="1" applyAlignment="1">
      <alignment horizontal="center" vertical="center"/>
    </xf>
    <xf numFmtId="38" fontId="23" fillId="0" borderId="22" xfId="2" applyFont="1" applyFill="1" applyBorder="1" applyAlignment="1">
      <alignment horizontal="center" vertical="center"/>
    </xf>
    <xf numFmtId="38" fontId="25" fillId="0" borderId="39" xfId="2" applyFont="1" applyFill="1" applyBorder="1" applyAlignment="1">
      <alignment horizontal="center" vertical="center" wrapText="1"/>
    </xf>
    <xf numFmtId="38" fontId="23" fillId="0" borderId="13" xfId="2" applyFont="1" applyFill="1" applyBorder="1" applyAlignment="1">
      <alignment horizontal="center" vertical="center"/>
    </xf>
    <xf numFmtId="0" fontId="26" fillId="0" borderId="39" xfId="3" applyFont="1" applyBorder="1" applyAlignment="1">
      <alignment horizontal="center" vertical="distributed" textRotation="255" wrapText="1"/>
    </xf>
    <xf numFmtId="0" fontId="26" fillId="0" borderId="39" xfId="3" applyFont="1" applyBorder="1" applyAlignment="1">
      <alignment horizontal="center" vertical="center" wrapText="1"/>
    </xf>
    <xf numFmtId="0" fontId="26" fillId="0" borderId="39" xfId="3" applyFont="1" applyBorder="1" applyAlignment="1">
      <alignment horizontal="center" vertical="distributed" textRotation="255"/>
    </xf>
    <xf numFmtId="49" fontId="26" fillId="0" borderId="39" xfId="3" applyNumberFormat="1" applyFont="1" applyFill="1" applyBorder="1" applyAlignment="1">
      <alignment horizontal="center" vertical="center" wrapText="1"/>
    </xf>
    <xf numFmtId="0" fontId="26" fillId="0" borderId="39" xfId="3" applyFont="1" applyFill="1" applyBorder="1" applyAlignment="1">
      <alignment horizontal="center" vertical="center" wrapText="1"/>
    </xf>
    <xf numFmtId="38" fontId="26" fillId="0" borderId="39" xfId="2" applyFont="1" applyFill="1" applyBorder="1" applyAlignment="1">
      <alignment horizontal="center" vertical="center"/>
    </xf>
    <xf numFmtId="38" fontId="25" fillId="0" borderId="46" xfId="2" applyFont="1" applyFill="1" applyBorder="1" applyAlignment="1">
      <alignment horizontal="center" vertical="center" wrapText="1"/>
    </xf>
    <xf numFmtId="38" fontId="25" fillId="0" borderId="52" xfId="2" applyFont="1" applyFill="1" applyBorder="1" applyAlignment="1">
      <alignment horizontal="center" vertical="center"/>
    </xf>
    <xf numFmtId="38" fontId="25" fillId="0" borderId="96" xfId="2" applyFont="1" applyFill="1" applyBorder="1" applyAlignment="1">
      <alignment horizontal="center" vertical="center"/>
    </xf>
    <xf numFmtId="0" fontId="26" fillId="0" borderId="39" xfId="3" applyFont="1" applyFill="1" applyBorder="1" applyAlignment="1">
      <alignment horizontal="center" vertical="center" textRotation="255" wrapText="1"/>
    </xf>
    <xf numFmtId="38" fontId="25" fillId="0" borderId="18" xfId="2" applyFont="1" applyFill="1" applyBorder="1" applyAlignment="1">
      <alignment horizontal="center" vertical="center"/>
    </xf>
    <xf numFmtId="38" fontId="25" fillId="0" borderId="19" xfId="2" applyFont="1" applyFill="1" applyBorder="1" applyAlignment="1">
      <alignment horizontal="center" vertical="center"/>
    </xf>
    <xf numFmtId="38" fontId="25" fillId="0" borderId="60" xfId="2" applyFont="1" applyFill="1" applyBorder="1" applyAlignment="1">
      <alignment horizontal="center" vertical="center"/>
    </xf>
    <xf numFmtId="0" fontId="26" fillId="0" borderId="39" xfId="3" applyFont="1" applyFill="1" applyBorder="1" applyAlignment="1">
      <alignment horizontal="center" vertical="distributed" textRotation="255" wrapText="1"/>
    </xf>
    <xf numFmtId="38" fontId="26" fillId="0" borderId="39" xfId="2" applyFont="1" applyFill="1" applyBorder="1" applyAlignment="1">
      <alignment horizontal="center" vertical="center" wrapText="1"/>
    </xf>
    <xf numFmtId="49" fontId="26" fillId="0" borderId="39" xfId="3" applyNumberFormat="1" applyFont="1" applyFill="1" applyBorder="1" applyAlignment="1">
      <alignment horizontal="center" vertical="center"/>
    </xf>
    <xf numFmtId="0" fontId="26" fillId="0" borderId="39" xfId="3" applyFont="1" applyFill="1" applyBorder="1" applyAlignment="1">
      <alignment horizontal="center" vertical="center"/>
    </xf>
  </cellXfs>
  <cellStyles count="4">
    <cellStyle name="桁区切り" xfId="1" builtinId="6"/>
    <cellStyle name="桁区切り 2" xfId="2" xr:uid="{00000000-0005-0000-0000-000001000000}"/>
    <cellStyle name="標準" xfId="0" builtinId="0"/>
    <cellStyle name="標準 2" xfId="3" xr:uid="{00000000-0005-0000-0000-000003000000}"/>
  </cellStyles>
  <dxfs count="10">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85725</xdr:colOff>
      <xdr:row>5</xdr:row>
      <xdr:rowOff>1</xdr:rowOff>
    </xdr:from>
    <xdr:to>
      <xdr:col>9</xdr:col>
      <xdr:colOff>337205</xdr:colOff>
      <xdr:row>6</xdr:row>
      <xdr:rowOff>114300</xdr:rowOff>
    </xdr:to>
    <xdr:cxnSp macro="">
      <xdr:nvCxnSpPr>
        <xdr:cNvPr id="3" name="カギ線コネクタ 2">
          <a:extLst>
            <a:ext uri="{FF2B5EF4-FFF2-40B4-BE49-F238E27FC236}">
              <a16:creationId xmlns:a16="http://schemas.microsoft.com/office/drawing/2014/main" id="{87909EAE-D8D1-47E3-81A3-D785BA54FFEF}"/>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5" name="カギ線コネクタ 4">
          <a:extLst>
            <a:ext uri="{FF2B5EF4-FFF2-40B4-BE49-F238E27FC236}">
              <a16:creationId xmlns:a16="http://schemas.microsoft.com/office/drawing/2014/main" id="{F79FCB7D-82A3-400F-AAC6-58158A2B08B0}"/>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4" name="カギ線コネクタ 3">
          <a:extLst>
            <a:ext uri="{FF2B5EF4-FFF2-40B4-BE49-F238E27FC236}">
              <a16:creationId xmlns:a16="http://schemas.microsoft.com/office/drawing/2014/main" id="{13BA7E98-6877-4CFD-BB72-9EBA173E424C}"/>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6" name="カギ線コネクタ 5">
          <a:extLst>
            <a:ext uri="{FF2B5EF4-FFF2-40B4-BE49-F238E27FC236}">
              <a16:creationId xmlns:a16="http://schemas.microsoft.com/office/drawing/2014/main" id="{9DDC0216-F823-4947-BDFE-39F14C2D80B7}"/>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7" name="カギ線コネクタ 6">
          <a:extLst>
            <a:ext uri="{FF2B5EF4-FFF2-40B4-BE49-F238E27FC236}">
              <a16:creationId xmlns:a16="http://schemas.microsoft.com/office/drawing/2014/main" id="{DB63DB15-7C08-431F-BFAD-6A37CAF66C12}"/>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8" name="カギ線コネクタ 7">
          <a:extLst>
            <a:ext uri="{FF2B5EF4-FFF2-40B4-BE49-F238E27FC236}">
              <a16:creationId xmlns:a16="http://schemas.microsoft.com/office/drawing/2014/main" id="{3454BD15-9395-4DF2-880D-079CA3D3BD25}"/>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9" name="カギ線コネクタ 8">
          <a:extLst>
            <a:ext uri="{FF2B5EF4-FFF2-40B4-BE49-F238E27FC236}">
              <a16:creationId xmlns:a16="http://schemas.microsoft.com/office/drawing/2014/main" id="{2E5280EB-55D8-4E58-A508-63FAC0B45136}"/>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10" name="カギ線コネクタ 9">
          <a:extLst>
            <a:ext uri="{FF2B5EF4-FFF2-40B4-BE49-F238E27FC236}">
              <a16:creationId xmlns:a16="http://schemas.microsoft.com/office/drawing/2014/main" id="{6A0B9F47-788E-40FF-AD93-693E9949F1D4}"/>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11" name="カギ線コネクタ 10">
          <a:extLst>
            <a:ext uri="{FF2B5EF4-FFF2-40B4-BE49-F238E27FC236}">
              <a16:creationId xmlns:a16="http://schemas.microsoft.com/office/drawing/2014/main" id="{C54A24BD-79C1-49BE-AE57-E371D9998BFE}"/>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12" name="カギ線コネクタ 11">
          <a:extLst>
            <a:ext uri="{FF2B5EF4-FFF2-40B4-BE49-F238E27FC236}">
              <a16:creationId xmlns:a16="http://schemas.microsoft.com/office/drawing/2014/main" id="{BB41FAEC-BA12-4EA0-A374-A99B09DC1F7F}"/>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13" name="カギ線コネクタ 12">
          <a:extLst>
            <a:ext uri="{FF2B5EF4-FFF2-40B4-BE49-F238E27FC236}">
              <a16:creationId xmlns:a16="http://schemas.microsoft.com/office/drawing/2014/main" id="{3F559E24-CB76-462E-8C66-EE9ED2AABE85}"/>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14" name="カギ線コネクタ 13">
          <a:extLst>
            <a:ext uri="{FF2B5EF4-FFF2-40B4-BE49-F238E27FC236}">
              <a16:creationId xmlns:a16="http://schemas.microsoft.com/office/drawing/2014/main" id="{ACA93CE5-440F-4202-920C-637E5321DA3B}"/>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15" name="カギ線コネクタ 14">
          <a:extLst>
            <a:ext uri="{FF2B5EF4-FFF2-40B4-BE49-F238E27FC236}">
              <a16:creationId xmlns:a16="http://schemas.microsoft.com/office/drawing/2014/main" id="{69A2DDE2-2373-40E7-A68F-997981E1F4FE}"/>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16" name="カギ線コネクタ 15">
          <a:extLst>
            <a:ext uri="{FF2B5EF4-FFF2-40B4-BE49-F238E27FC236}">
              <a16:creationId xmlns:a16="http://schemas.microsoft.com/office/drawing/2014/main" id="{4FD40437-42E7-48A1-B832-3AF16C2F75E7}"/>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17" name="カギ線コネクタ 16">
          <a:extLst>
            <a:ext uri="{FF2B5EF4-FFF2-40B4-BE49-F238E27FC236}">
              <a16:creationId xmlns:a16="http://schemas.microsoft.com/office/drawing/2014/main" id="{754725F8-D418-4FF0-970E-F49016464948}"/>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18" name="カギ線コネクタ 17">
          <a:extLst>
            <a:ext uri="{FF2B5EF4-FFF2-40B4-BE49-F238E27FC236}">
              <a16:creationId xmlns:a16="http://schemas.microsoft.com/office/drawing/2014/main" id="{8A83F27F-150F-48FF-B9EA-086EC0D9B9E9}"/>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19" name="カギ線コネクタ 18">
          <a:extLst>
            <a:ext uri="{FF2B5EF4-FFF2-40B4-BE49-F238E27FC236}">
              <a16:creationId xmlns:a16="http://schemas.microsoft.com/office/drawing/2014/main" id="{71816E7A-3036-4837-A0D3-933951677449}"/>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20" name="カギ線コネクタ 19">
          <a:extLst>
            <a:ext uri="{FF2B5EF4-FFF2-40B4-BE49-F238E27FC236}">
              <a16:creationId xmlns:a16="http://schemas.microsoft.com/office/drawing/2014/main" id="{BFF76814-D1F2-46BA-9C8A-F47E238AD996}"/>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21" name="カギ線コネクタ 20">
          <a:extLst>
            <a:ext uri="{FF2B5EF4-FFF2-40B4-BE49-F238E27FC236}">
              <a16:creationId xmlns:a16="http://schemas.microsoft.com/office/drawing/2014/main" id="{0A738AB4-F548-45ED-B20A-B46B121EC999}"/>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22" name="カギ線コネクタ 21">
          <a:extLst>
            <a:ext uri="{FF2B5EF4-FFF2-40B4-BE49-F238E27FC236}">
              <a16:creationId xmlns:a16="http://schemas.microsoft.com/office/drawing/2014/main" id="{A7AAA926-3DED-4B55-A341-876C5D02D81F}"/>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23" name="カギ線コネクタ 22">
          <a:extLst>
            <a:ext uri="{FF2B5EF4-FFF2-40B4-BE49-F238E27FC236}">
              <a16:creationId xmlns:a16="http://schemas.microsoft.com/office/drawing/2014/main" id="{E8F07B5A-7D44-4ABC-8298-606530334ABD}"/>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24" name="カギ線コネクタ 23">
          <a:extLst>
            <a:ext uri="{FF2B5EF4-FFF2-40B4-BE49-F238E27FC236}">
              <a16:creationId xmlns:a16="http://schemas.microsoft.com/office/drawing/2014/main" id="{9C37BB3B-E4D4-4A1A-B666-49A6B5206F84}"/>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25" name="カギ線コネクタ 24">
          <a:extLst>
            <a:ext uri="{FF2B5EF4-FFF2-40B4-BE49-F238E27FC236}">
              <a16:creationId xmlns:a16="http://schemas.microsoft.com/office/drawing/2014/main" id="{8D5728D6-0D8F-4466-B168-063CF8449304}"/>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26" name="カギ線コネクタ 25">
          <a:extLst>
            <a:ext uri="{FF2B5EF4-FFF2-40B4-BE49-F238E27FC236}">
              <a16:creationId xmlns:a16="http://schemas.microsoft.com/office/drawing/2014/main" id="{2CC39A5A-0BA6-40E7-A4FB-8B044E9E83D1}"/>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27" name="カギ線コネクタ 26">
          <a:extLst>
            <a:ext uri="{FF2B5EF4-FFF2-40B4-BE49-F238E27FC236}">
              <a16:creationId xmlns:a16="http://schemas.microsoft.com/office/drawing/2014/main" id="{7BDED26A-3F3E-4B23-A4F1-1C966BC19B7D}"/>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28" name="カギ線コネクタ 27">
          <a:extLst>
            <a:ext uri="{FF2B5EF4-FFF2-40B4-BE49-F238E27FC236}">
              <a16:creationId xmlns:a16="http://schemas.microsoft.com/office/drawing/2014/main" id="{B34AAA57-B700-494B-95D9-245C51530558}"/>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29" name="カギ線コネクタ 28">
          <a:extLst>
            <a:ext uri="{FF2B5EF4-FFF2-40B4-BE49-F238E27FC236}">
              <a16:creationId xmlns:a16="http://schemas.microsoft.com/office/drawing/2014/main" id="{6B25E203-A828-432A-BE9D-E6EF2FD74D24}"/>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30" name="カギ線コネクタ 29">
          <a:extLst>
            <a:ext uri="{FF2B5EF4-FFF2-40B4-BE49-F238E27FC236}">
              <a16:creationId xmlns:a16="http://schemas.microsoft.com/office/drawing/2014/main" id="{2880EF36-6E72-4D0E-B9F2-4C9A54ECB7BC}"/>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31" name="カギ線コネクタ 30">
          <a:extLst>
            <a:ext uri="{FF2B5EF4-FFF2-40B4-BE49-F238E27FC236}">
              <a16:creationId xmlns:a16="http://schemas.microsoft.com/office/drawing/2014/main" id="{646545CD-3F53-49A8-8E06-0E898CBD5452}"/>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32" name="カギ線コネクタ 31">
          <a:extLst>
            <a:ext uri="{FF2B5EF4-FFF2-40B4-BE49-F238E27FC236}">
              <a16:creationId xmlns:a16="http://schemas.microsoft.com/office/drawing/2014/main" id="{5DE4094F-955A-4D58-824F-0BBD696A50E2}"/>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33" name="カギ線コネクタ 32">
          <a:extLst>
            <a:ext uri="{FF2B5EF4-FFF2-40B4-BE49-F238E27FC236}">
              <a16:creationId xmlns:a16="http://schemas.microsoft.com/office/drawing/2014/main" id="{C176AF35-BE9E-463D-BC78-16555B51D8F8}"/>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34" name="カギ線コネクタ 33">
          <a:extLst>
            <a:ext uri="{FF2B5EF4-FFF2-40B4-BE49-F238E27FC236}">
              <a16:creationId xmlns:a16="http://schemas.microsoft.com/office/drawing/2014/main" id="{97387FE4-9AA1-4D72-84BA-92F10D1A8B9B}"/>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35" name="カギ線コネクタ 34">
          <a:extLst>
            <a:ext uri="{FF2B5EF4-FFF2-40B4-BE49-F238E27FC236}">
              <a16:creationId xmlns:a16="http://schemas.microsoft.com/office/drawing/2014/main" id="{44068BA7-044C-4E89-A62F-16349315FDE0}"/>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36" name="カギ線コネクタ 35">
          <a:extLst>
            <a:ext uri="{FF2B5EF4-FFF2-40B4-BE49-F238E27FC236}">
              <a16:creationId xmlns:a16="http://schemas.microsoft.com/office/drawing/2014/main" id="{20F4FDF6-34AD-4070-8D71-585089D98013}"/>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37" name="カギ線コネクタ 36">
          <a:extLst>
            <a:ext uri="{FF2B5EF4-FFF2-40B4-BE49-F238E27FC236}">
              <a16:creationId xmlns:a16="http://schemas.microsoft.com/office/drawing/2014/main" id="{C16C221D-2EA5-4535-9306-8C84CFBEE698}"/>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38" name="カギ線コネクタ 37">
          <a:extLst>
            <a:ext uri="{FF2B5EF4-FFF2-40B4-BE49-F238E27FC236}">
              <a16:creationId xmlns:a16="http://schemas.microsoft.com/office/drawing/2014/main" id="{A1D51152-7AD5-42B4-B640-72E6DC20AF2C}"/>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39" name="カギ線コネクタ 38">
          <a:extLst>
            <a:ext uri="{FF2B5EF4-FFF2-40B4-BE49-F238E27FC236}">
              <a16:creationId xmlns:a16="http://schemas.microsoft.com/office/drawing/2014/main" id="{8282F995-2FFA-4013-ADFA-68CFE6EE377E}"/>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40" name="カギ線コネクタ 39">
          <a:extLst>
            <a:ext uri="{FF2B5EF4-FFF2-40B4-BE49-F238E27FC236}">
              <a16:creationId xmlns:a16="http://schemas.microsoft.com/office/drawing/2014/main" id="{88992130-FD05-43BF-98B4-8542BD95FE2E}"/>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41" name="カギ線コネクタ 40">
          <a:extLst>
            <a:ext uri="{FF2B5EF4-FFF2-40B4-BE49-F238E27FC236}">
              <a16:creationId xmlns:a16="http://schemas.microsoft.com/office/drawing/2014/main" id="{ADE430D9-4445-4C32-A848-797B18FE1CAF}"/>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42" name="カギ線コネクタ 41">
          <a:extLst>
            <a:ext uri="{FF2B5EF4-FFF2-40B4-BE49-F238E27FC236}">
              <a16:creationId xmlns:a16="http://schemas.microsoft.com/office/drawing/2014/main" id="{3B91F823-CC58-401C-8E99-5C50364BA708}"/>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43" name="カギ線コネクタ 42">
          <a:extLst>
            <a:ext uri="{FF2B5EF4-FFF2-40B4-BE49-F238E27FC236}">
              <a16:creationId xmlns:a16="http://schemas.microsoft.com/office/drawing/2014/main" id="{2FAF9EF4-8BFF-47B9-A2A6-E175F05B5FD8}"/>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44" name="カギ線コネクタ 43">
          <a:extLst>
            <a:ext uri="{FF2B5EF4-FFF2-40B4-BE49-F238E27FC236}">
              <a16:creationId xmlns:a16="http://schemas.microsoft.com/office/drawing/2014/main" id="{5EDEC9FA-F5C7-431B-A9FA-8E3363699F39}"/>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45" name="カギ線コネクタ 44">
          <a:extLst>
            <a:ext uri="{FF2B5EF4-FFF2-40B4-BE49-F238E27FC236}">
              <a16:creationId xmlns:a16="http://schemas.microsoft.com/office/drawing/2014/main" id="{B92A63D8-40D3-42AA-8461-C61F0B981E71}"/>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46" name="カギ線コネクタ 45">
          <a:extLst>
            <a:ext uri="{FF2B5EF4-FFF2-40B4-BE49-F238E27FC236}">
              <a16:creationId xmlns:a16="http://schemas.microsoft.com/office/drawing/2014/main" id="{648AB630-27FB-4D6B-BD3F-C8D15355DE43}"/>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47" name="カギ線コネクタ 46">
          <a:extLst>
            <a:ext uri="{FF2B5EF4-FFF2-40B4-BE49-F238E27FC236}">
              <a16:creationId xmlns:a16="http://schemas.microsoft.com/office/drawing/2014/main" id="{C6D6DB1A-96B4-4097-89F0-1BFD391F24CC}"/>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48" name="カギ線コネクタ 47">
          <a:extLst>
            <a:ext uri="{FF2B5EF4-FFF2-40B4-BE49-F238E27FC236}">
              <a16:creationId xmlns:a16="http://schemas.microsoft.com/office/drawing/2014/main" id="{2192A959-FD01-4CEE-B573-76ED1EB87EAD}"/>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49" name="カギ線コネクタ 48">
          <a:extLst>
            <a:ext uri="{FF2B5EF4-FFF2-40B4-BE49-F238E27FC236}">
              <a16:creationId xmlns:a16="http://schemas.microsoft.com/office/drawing/2014/main" id="{714CE500-A0F1-4F19-8252-0D7A377D022B}"/>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50" name="カギ線コネクタ 49">
          <a:extLst>
            <a:ext uri="{FF2B5EF4-FFF2-40B4-BE49-F238E27FC236}">
              <a16:creationId xmlns:a16="http://schemas.microsoft.com/office/drawing/2014/main" id="{F8EC50D3-7E3F-4509-AB47-77B6D9B61F23}"/>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51" name="カギ線コネクタ 50">
          <a:extLst>
            <a:ext uri="{FF2B5EF4-FFF2-40B4-BE49-F238E27FC236}">
              <a16:creationId xmlns:a16="http://schemas.microsoft.com/office/drawing/2014/main" id="{C4415ABD-A8D5-40BB-A1E2-CB8B6846E17B}"/>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52" name="カギ線コネクタ 51">
          <a:extLst>
            <a:ext uri="{FF2B5EF4-FFF2-40B4-BE49-F238E27FC236}">
              <a16:creationId xmlns:a16="http://schemas.microsoft.com/office/drawing/2014/main" id="{336265F0-E9F8-40C7-B9B7-9CC566F1F84F}"/>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53" name="カギ線コネクタ 52">
          <a:extLst>
            <a:ext uri="{FF2B5EF4-FFF2-40B4-BE49-F238E27FC236}">
              <a16:creationId xmlns:a16="http://schemas.microsoft.com/office/drawing/2014/main" id="{DDEDB37E-714D-42DF-84F3-65E40D1098AC}"/>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54" name="カギ線コネクタ 53">
          <a:extLst>
            <a:ext uri="{FF2B5EF4-FFF2-40B4-BE49-F238E27FC236}">
              <a16:creationId xmlns:a16="http://schemas.microsoft.com/office/drawing/2014/main" id="{4ADB2BD5-9727-4EB1-BA02-98569F179ABD}"/>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55" name="カギ線コネクタ 54">
          <a:extLst>
            <a:ext uri="{FF2B5EF4-FFF2-40B4-BE49-F238E27FC236}">
              <a16:creationId xmlns:a16="http://schemas.microsoft.com/office/drawing/2014/main" id="{7DC69A85-A402-4D40-ACF6-54BB54C218EF}"/>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56" name="カギ線コネクタ 55">
          <a:extLst>
            <a:ext uri="{FF2B5EF4-FFF2-40B4-BE49-F238E27FC236}">
              <a16:creationId xmlns:a16="http://schemas.microsoft.com/office/drawing/2014/main" id="{A462334C-6470-46F3-82EC-F19C2C1D348F}"/>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57" name="カギ線コネクタ 56">
          <a:extLst>
            <a:ext uri="{FF2B5EF4-FFF2-40B4-BE49-F238E27FC236}">
              <a16:creationId xmlns:a16="http://schemas.microsoft.com/office/drawing/2014/main" id="{746F59B5-2EFA-4642-962F-D01990BEEB8C}"/>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58" name="カギ線コネクタ 57">
          <a:extLst>
            <a:ext uri="{FF2B5EF4-FFF2-40B4-BE49-F238E27FC236}">
              <a16:creationId xmlns:a16="http://schemas.microsoft.com/office/drawing/2014/main" id="{B6B26ED4-7B7B-4A22-870C-06908ED24D2C}"/>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59" name="カギ線コネクタ 58">
          <a:extLst>
            <a:ext uri="{FF2B5EF4-FFF2-40B4-BE49-F238E27FC236}">
              <a16:creationId xmlns:a16="http://schemas.microsoft.com/office/drawing/2014/main" id="{DACC9A14-74C4-4EAC-958C-58EB48B6BA65}"/>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60" name="カギ線コネクタ 59">
          <a:extLst>
            <a:ext uri="{FF2B5EF4-FFF2-40B4-BE49-F238E27FC236}">
              <a16:creationId xmlns:a16="http://schemas.microsoft.com/office/drawing/2014/main" id="{BE00A099-AC7D-4405-9996-DC7E91628B43}"/>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61" name="カギ線コネクタ 60">
          <a:extLst>
            <a:ext uri="{FF2B5EF4-FFF2-40B4-BE49-F238E27FC236}">
              <a16:creationId xmlns:a16="http://schemas.microsoft.com/office/drawing/2014/main" id="{6ACF552E-CD42-4098-8C9E-F11B7EDBB14B}"/>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62" name="カギ線コネクタ 61">
          <a:extLst>
            <a:ext uri="{FF2B5EF4-FFF2-40B4-BE49-F238E27FC236}">
              <a16:creationId xmlns:a16="http://schemas.microsoft.com/office/drawing/2014/main" id="{36B497D8-3FA0-4DF9-B6F5-377BE16E2CD2}"/>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63" name="カギ線コネクタ 62">
          <a:extLst>
            <a:ext uri="{FF2B5EF4-FFF2-40B4-BE49-F238E27FC236}">
              <a16:creationId xmlns:a16="http://schemas.microsoft.com/office/drawing/2014/main" id="{7C4C61ED-19BE-4C4D-AFEE-84B4183AB018}"/>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64" name="カギ線コネクタ 63">
          <a:extLst>
            <a:ext uri="{FF2B5EF4-FFF2-40B4-BE49-F238E27FC236}">
              <a16:creationId xmlns:a16="http://schemas.microsoft.com/office/drawing/2014/main" id="{890A1B8A-EC9F-4D94-A6FA-8B34A6E88D3D}"/>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65" name="カギ線コネクタ 64">
          <a:extLst>
            <a:ext uri="{FF2B5EF4-FFF2-40B4-BE49-F238E27FC236}">
              <a16:creationId xmlns:a16="http://schemas.microsoft.com/office/drawing/2014/main" id="{C49194EF-BBB0-4AAB-8A32-A646C7FDB739}"/>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66" name="カギ線コネクタ 65">
          <a:extLst>
            <a:ext uri="{FF2B5EF4-FFF2-40B4-BE49-F238E27FC236}">
              <a16:creationId xmlns:a16="http://schemas.microsoft.com/office/drawing/2014/main" id="{EEFC1B4A-1F62-4E32-863D-B558071FE08D}"/>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67" name="カギ線コネクタ 66">
          <a:extLst>
            <a:ext uri="{FF2B5EF4-FFF2-40B4-BE49-F238E27FC236}">
              <a16:creationId xmlns:a16="http://schemas.microsoft.com/office/drawing/2014/main" id="{DEF8B4FE-B99C-4235-B3F7-4A4BA0A075C4}"/>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68" name="カギ線コネクタ 67">
          <a:extLst>
            <a:ext uri="{FF2B5EF4-FFF2-40B4-BE49-F238E27FC236}">
              <a16:creationId xmlns:a16="http://schemas.microsoft.com/office/drawing/2014/main" id="{5E00E21A-442B-4239-B18A-137AF3651F37}"/>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69" name="カギ線コネクタ 68">
          <a:extLst>
            <a:ext uri="{FF2B5EF4-FFF2-40B4-BE49-F238E27FC236}">
              <a16:creationId xmlns:a16="http://schemas.microsoft.com/office/drawing/2014/main" id="{FAC0E046-4F08-4DC1-8CCC-3E4E35B93076}"/>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70" name="カギ線コネクタ 69">
          <a:extLst>
            <a:ext uri="{FF2B5EF4-FFF2-40B4-BE49-F238E27FC236}">
              <a16:creationId xmlns:a16="http://schemas.microsoft.com/office/drawing/2014/main" id="{AA247E8A-FB67-4AB1-ACD4-F1032CC90882}"/>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71" name="カギ線コネクタ 70">
          <a:extLst>
            <a:ext uri="{FF2B5EF4-FFF2-40B4-BE49-F238E27FC236}">
              <a16:creationId xmlns:a16="http://schemas.microsoft.com/office/drawing/2014/main" id="{25F1CF38-52D8-4BB3-B5F9-DE5D2DD6152A}"/>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72" name="カギ線コネクタ 71">
          <a:extLst>
            <a:ext uri="{FF2B5EF4-FFF2-40B4-BE49-F238E27FC236}">
              <a16:creationId xmlns:a16="http://schemas.microsoft.com/office/drawing/2014/main" id="{5834EFA1-C613-422D-9344-A4FBC915B012}"/>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73" name="カギ線コネクタ 72">
          <a:extLst>
            <a:ext uri="{FF2B5EF4-FFF2-40B4-BE49-F238E27FC236}">
              <a16:creationId xmlns:a16="http://schemas.microsoft.com/office/drawing/2014/main" id="{A7DA0062-1187-4331-8CA6-E603735740DB}"/>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74" name="カギ線コネクタ 73">
          <a:extLst>
            <a:ext uri="{FF2B5EF4-FFF2-40B4-BE49-F238E27FC236}">
              <a16:creationId xmlns:a16="http://schemas.microsoft.com/office/drawing/2014/main" id="{0682119C-69A4-4AA2-91D0-3716A8D18AC9}"/>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75" name="カギ線コネクタ 74">
          <a:extLst>
            <a:ext uri="{FF2B5EF4-FFF2-40B4-BE49-F238E27FC236}">
              <a16:creationId xmlns:a16="http://schemas.microsoft.com/office/drawing/2014/main" id="{BDC35A69-BDEC-45A9-9323-F67741003FA1}"/>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76" name="カギ線コネクタ 75">
          <a:extLst>
            <a:ext uri="{FF2B5EF4-FFF2-40B4-BE49-F238E27FC236}">
              <a16:creationId xmlns:a16="http://schemas.microsoft.com/office/drawing/2014/main" id="{AC8928A8-6CE6-4D11-8F0D-1FF6CEAE9459}"/>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77" name="カギ線コネクタ 76">
          <a:extLst>
            <a:ext uri="{FF2B5EF4-FFF2-40B4-BE49-F238E27FC236}">
              <a16:creationId xmlns:a16="http://schemas.microsoft.com/office/drawing/2014/main" id="{C496A7C1-8372-41C5-91F2-817028E02E5F}"/>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78" name="カギ線コネクタ 77">
          <a:extLst>
            <a:ext uri="{FF2B5EF4-FFF2-40B4-BE49-F238E27FC236}">
              <a16:creationId xmlns:a16="http://schemas.microsoft.com/office/drawing/2014/main" id="{8E8FB1FC-531C-41AF-BD6A-F1947124ED1E}"/>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79" name="カギ線コネクタ 78">
          <a:extLst>
            <a:ext uri="{FF2B5EF4-FFF2-40B4-BE49-F238E27FC236}">
              <a16:creationId xmlns:a16="http://schemas.microsoft.com/office/drawing/2014/main" id="{015471C7-1097-485C-8540-CC064BA8B910}"/>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80" name="カギ線コネクタ 79">
          <a:extLst>
            <a:ext uri="{FF2B5EF4-FFF2-40B4-BE49-F238E27FC236}">
              <a16:creationId xmlns:a16="http://schemas.microsoft.com/office/drawing/2014/main" id="{FE757583-95D2-4491-A3E4-86F1900A299D}"/>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81" name="カギ線コネクタ 80">
          <a:extLst>
            <a:ext uri="{FF2B5EF4-FFF2-40B4-BE49-F238E27FC236}">
              <a16:creationId xmlns:a16="http://schemas.microsoft.com/office/drawing/2014/main" id="{175CFBB7-78E9-4643-89D5-516172CD0953}"/>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82" name="カギ線コネクタ 81">
          <a:extLst>
            <a:ext uri="{FF2B5EF4-FFF2-40B4-BE49-F238E27FC236}">
              <a16:creationId xmlns:a16="http://schemas.microsoft.com/office/drawing/2014/main" id="{D92E86E2-8BA2-4159-B585-AC0D526DFC46}"/>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83" name="カギ線コネクタ 82">
          <a:extLst>
            <a:ext uri="{FF2B5EF4-FFF2-40B4-BE49-F238E27FC236}">
              <a16:creationId xmlns:a16="http://schemas.microsoft.com/office/drawing/2014/main" id="{4ABF812B-E067-4642-B4DA-59A60829942A}"/>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84" name="カギ線コネクタ 83">
          <a:extLst>
            <a:ext uri="{FF2B5EF4-FFF2-40B4-BE49-F238E27FC236}">
              <a16:creationId xmlns:a16="http://schemas.microsoft.com/office/drawing/2014/main" id="{1FD2C3CD-2DA2-44B8-9AF5-BB186EB81FD8}"/>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85" name="カギ線コネクタ 84">
          <a:extLst>
            <a:ext uri="{FF2B5EF4-FFF2-40B4-BE49-F238E27FC236}">
              <a16:creationId xmlns:a16="http://schemas.microsoft.com/office/drawing/2014/main" id="{62747A7E-2A28-4B8B-BEF9-C6B04B91E28A}"/>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86" name="カギ線コネクタ 85">
          <a:extLst>
            <a:ext uri="{FF2B5EF4-FFF2-40B4-BE49-F238E27FC236}">
              <a16:creationId xmlns:a16="http://schemas.microsoft.com/office/drawing/2014/main" id="{99C9FE9F-71CD-4D19-84EE-2190B9E13B11}"/>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87" name="カギ線コネクタ 86">
          <a:extLst>
            <a:ext uri="{FF2B5EF4-FFF2-40B4-BE49-F238E27FC236}">
              <a16:creationId xmlns:a16="http://schemas.microsoft.com/office/drawing/2014/main" id="{A4421A82-A80C-44FD-BE0B-FD98A65151F7}"/>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88" name="カギ線コネクタ 87">
          <a:extLst>
            <a:ext uri="{FF2B5EF4-FFF2-40B4-BE49-F238E27FC236}">
              <a16:creationId xmlns:a16="http://schemas.microsoft.com/office/drawing/2014/main" id="{CAE14CB2-DF13-4F07-959F-C70C8F5224E9}"/>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89" name="カギ線コネクタ 88">
          <a:extLst>
            <a:ext uri="{FF2B5EF4-FFF2-40B4-BE49-F238E27FC236}">
              <a16:creationId xmlns:a16="http://schemas.microsoft.com/office/drawing/2014/main" id="{46CF70D0-41E0-4930-951B-28028B521424}"/>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90" name="カギ線コネクタ 89">
          <a:extLst>
            <a:ext uri="{FF2B5EF4-FFF2-40B4-BE49-F238E27FC236}">
              <a16:creationId xmlns:a16="http://schemas.microsoft.com/office/drawing/2014/main" id="{43E84E3F-6A3A-4A2B-B5FE-2031F9505F4A}"/>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91" name="カギ線コネクタ 90">
          <a:extLst>
            <a:ext uri="{FF2B5EF4-FFF2-40B4-BE49-F238E27FC236}">
              <a16:creationId xmlns:a16="http://schemas.microsoft.com/office/drawing/2014/main" id="{74EC88FF-E635-4617-A9C6-73C49D1A3A15}"/>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92" name="カギ線コネクタ 91">
          <a:extLst>
            <a:ext uri="{FF2B5EF4-FFF2-40B4-BE49-F238E27FC236}">
              <a16:creationId xmlns:a16="http://schemas.microsoft.com/office/drawing/2014/main" id="{BE4DB6D1-C791-4B3D-808C-AF0B925CCBF7}"/>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93" name="カギ線コネクタ 92">
          <a:extLst>
            <a:ext uri="{FF2B5EF4-FFF2-40B4-BE49-F238E27FC236}">
              <a16:creationId xmlns:a16="http://schemas.microsoft.com/office/drawing/2014/main" id="{CB6DCBC9-704B-4734-8796-AC6646B861C6}"/>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94" name="カギ線コネクタ 93">
          <a:extLst>
            <a:ext uri="{FF2B5EF4-FFF2-40B4-BE49-F238E27FC236}">
              <a16:creationId xmlns:a16="http://schemas.microsoft.com/office/drawing/2014/main" id="{39DE7789-B4D1-40E8-8A16-5B5B50E0A22C}"/>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95" name="カギ線コネクタ 94">
          <a:extLst>
            <a:ext uri="{FF2B5EF4-FFF2-40B4-BE49-F238E27FC236}">
              <a16:creationId xmlns:a16="http://schemas.microsoft.com/office/drawing/2014/main" id="{2317627A-1DCF-4003-8D37-DBE116E4EFC2}"/>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96" name="カギ線コネクタ 95">
          <a:extLst>
            <a:ext uri="{FF2B5EF4-FFF2-40B4-BE49-F238E27FC236}">
              <a16:creationId xmlns:a16="http://schemas.microsoft.com/office/drawing/2014/main" id="{7E3A3E3E-AA18-4447-882E-BB40BDA68613}"/>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97" name="カギ線コネクタ 96">
          <a:extLst>
            <a:ext uri="{FF2B5EF4-FFF2-40B4-BE49-F238E27FC236}">
              <a16:creationId xmlns:a16="http://schemas.microsoft.com/office/drawing/2014/main" id="{194C4493-25FE-41EF-9C72-F3D43F1EBB31}"/>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98" name="カギ線コネクタ 97">
          <a:extLst>
            <a:ext uri="{FF2B5EF4-FFF2-40B4-BE49-F238E27FC236}">
              <a16:creationId xmlns:a16="http://schemas.microsoft.com/office/drawing/2014/main" id="{78AD04A1-40C8-44B3-A3C7-6CD621DC957B}"/>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99" name="カギ線コネクタ 98">
          <a:extLst>
            <a:ext uri="{FF2B5EF4-FFF2-40B4-BE49-F238E27FC236}">
              <a16:creationId xmlns:a16="http://schemas.microsoft.com/office/drawing/2014/main" id="{783CDE96-90BE-411B-8DDE-37E97583D948}"/>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100" name="カギ線コネクタ 99">
          <a:extLst>
            <a:ext uri="{FF2B5EF4-FFF2-40B4-BE49-F238E27FC236}">
              <a16:creationId xmlns:a16="http://schemas.microsoft.com/office/drawing/2014/main" id="{1B921A3D-8F13-473F-9F90-57FF3799B25A}"/>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101" name="カギ線コネクタ 100">
          <a:extLst>
            <a:ext uri="{FF2B5EF4-FFF2-40B4-BE49-F238E27FC236}">
              <a16:creationId xmlns:a16="http://schemas.microsoft.com/office/drawing/2014/main" id="{71767E20-57E6-4C6A-BDA2-0B6294FD7B7C}"/>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102" name="カギ線コネクタ 101">
          <a:extLst>
            <a:ext uri="{FF2B5EF4-FFF2-40B4-BE49-F238E27FC236}">
              <a16:creationId xmlns:a16="http://schemas.microsoft.com/office/drawing/2014/main" id="{138F67E3-0128-4F1C-84A0-9FFFF6852E86}"/>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103" name="カギ線コネクタ 102">
          <a:extLst>
            <a:ext uri="{FF2B5EF4-FFF2-40B4-BE49-F238E27FC236}">
              <a16:creationId xmlns:a16="http://schemas.microsoft.com/office/drawing/2014/main" id="{2145DF99-BDB1-4ADF-BD83-5B07CF5CD538}"/>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104" name="カギ線コネクタ 103">
          <a:extLst>
            <a:ext uri="{FF2B5EF4-FFF2-40B4-BE49-F238E27FC236}">
              <a16:creationId xmlns:a16="http://schemas.microsoft.com/office/drawing/2014/main" id="{88465DBD-3F0E-4072-8B60-0179B0B2AA6D}"/>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105" name="カギ線コネクタ 104">
          <a:extLst>
            <a:ext uri="{FF2B5EF4-FFF2-40B4-BE49-F238E27FC236}">
              <a16:creationId xmlns:a16="http://schemas.microsoft.com/office/drawing/2014/main" id="{C1B9325E-48E0-4357-A090-9A48633FEEC0}"/>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106" name="カギ線コネクタ 105">
          <a:extLst>
            <a:ext uri="{FF2B5EF4-FFF2-40B4-BE49-F238E27FC236}">
              <a16:creationId xmlns:a16="http://schemas.microsoft.com/office/drawing/2014/main" id="{6C288811-B7FC-4226-9F6D-7B11C1183F75}"/>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85725</xdr:colOff>
      <xdr:row>5</xdr:row>
      <xdr:rowOff>1</xdr:rowOff>
    </xdr:from>
    <xdr:to>
      <xdr:col>9</xdr:col>
      <xdr:colOff>337205</xdr:colOff>
      <xdr:row>6</xdr:row>
      <xdr:rowOff>114300</xdr:rowOff>
    </xdr:to>
    <xdr:cxnSp macro="">
      <xdr:nvCxnSpPr>
        <xdr:cNvPr id="107" name="カギ線コネクタ 106">
          <a:extLst>
            <a:ext uri="{FF2B5EF4-FFF2-40B4-BE49-F238E27FC236}">
              <a16:creationId xmlns:a16="http://schemas.microsoft.com/office/drawing/2014/main" id="{073962FB-1016-4753-821E-21EB125F00A9}"/>
            </a:ext>
          </a:extLst>
        </xdr:cNvPr>
        <xdr:cNvCxnSpPr/>
      </xdr:nvCxnSpPr>
      <xdr:spPr>
        <a:xfrm flipV="1">
          <a:off x="1628775" y="92392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81915</xdr:colOff>
      <xdr:row>4</xdr:row>
      <xdr:rowOff>161926</xdr:rowOff>
    </xdr:from>
    <xdr:to>
      <xdr:col>18</xdr:col>
      <xdr:colOff>325854</xdr:colOff>
      <xdr:row>6</xdr:row>
      <xdr:rowOff>95250</xdr:rowOff>
    </xdr:to>
    <xdr:cxnSp macro="">
      <xdr:nvCxnSpPr>
        <xdr:cNvPr id="108" name="カギ線コネクタ 107">
          <a:extLst>
            <a:ext uri="{FF2B5EF4-FFF2-40B4-BE49-F238E27FC236}">
              <a16:creationId xmlns:a16="http://schemas.microsoft.com/office/drawing/2014/main" id="{E9E9BF1B-E46D-49AA-B13B-8F0ACB82C426}"/>
            </a:ext>
          </a:extLst>
        </xdr:cNvPr>
        <xdr:cNvCxnSpPr/>
      </xdr:nvCxnSpPr>
      <xdr:spPr>
        <a:xfrm flipV="1">
          <a:off x="4781550" y="904876"/>
          <a:ext cx="1657350" cy="304799"/>
        </a:xfrm>
        <a:prstGeom prst="bentConnector3">
          <a:avLst>
            <a:gd name="adj1" fmla="val 50000"/>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6"/>
  <sheetViews>
    <sheetView showGridLines="0" tabSelected="1" zoomScaleNormal="100" workbookViewId="0">
      <selection activeCell="D32" sqref="D32"/>
    </sheetView>
  </sheetViews>
  <sheetFormatPr defaultColWidth="9" defaultRowHeight="13.5" x14ac:dyDescent="0.15"/>
  <cols>
    <col min="1" max="1" width="1.625" style="142" customWidth="1"/>
    <col min="2" max="2" width="17.875" style="142" customWidth="1"/>
    <col min="3" max="3" width="1.625" style="142" customWidth="1"/>
    <col min="4" max="4" width="3.625" style="142" customWidth="1"/>
    <col min="5" max="5" width="13.125" style="142" customWidth="1"/>
    <col min="6" max="6" width="1.625" style="142" customWidth="1"/>
    <col min="7" max="7" width="3.625" style="142" customWidth="1"/>
    <col min="8" max="8" width="13.125" style="142" customWidth="1"/>
    <col min="9" max="9" width="1.625" style="142" customWidth="1"/>
    <col min="10" max="10" width="3.625" style="142" customWidth="1"/>
    <col min="11" max="11" width="13.125" style="142" customWidth="1"/>
    <col min="12" max="12" width="1.625" style="142" customWidth="1"/>
    <col min="13" max="13" width="3.625" style="142" customWidth="1"/>
    <col min="14" max="14" width="13.125" style="142" customWidth="1"/>
    <col min="15" max="15" width="1.625" style="142" customWidth="1"/>
    <col min="16" max="16384" width="9" style="142"/>
  </cols>
  <sheetData>
    <row r="1" spans="1:15" x14ac:dyDescent="0.15">
      <c r="A1" s="141"/>
    </row>
    <row r="2" spans="1:15" ht="28.5" x14ac:dyDescent="0.15">
      <c r="B2" s="288" t="s">
        <v>770</v>
      </c>
      <c r="C2" s="288"/>
      <c r="D2" s="288"/>
      <c r="E2" s="288"/>
      <c r="F2" s="288"/>
      <c r="G2" s="288"/>
      <c r="H2" s="288"/>
      <c r="I2" s="288"/>
      <c r="J2" s="288"/>
      <c r="K2" s="288"/>
      <c r="L2" s="288"/>
      <c r="M2" s="288"/>
      <c r="N2" s="288"/>
      <c r="O2" s="288"/>
    </row>
    <row r="3" spans="1:15" ht="14.25" thickBot="1" x14ac:dyDescent="0.2"/>
    <row r="4" spans="1:15" x14ac:dyDescent="0.15">
      <c r="B4" s="310" t="s">
        <v>209</v>
      </c>
      <c r="C4" s="289"/>
      <c r="D4" s="290"/>
      <c r="E4" s="290"/>
      <c r="F4" s="290"/>
      <c r="G4" s="290"/>
      <c r="H4" s="290"/>
      <c r="I4" s="290"/>
      <c r="J4" s="290"/>
      <c r="K4" s="290"/>
      <c r="L4" s="290"/>
      <c r="M4" s="290"/>
      <c r="N4" s="290"/>
      <c r="O4" s="291"/>
    </row>
    <row r="5" spans="1:15" x14ac:dyDescent="0.15">
      <c r="B5" s="310"/>
      <c r="C5" s="292"/>
      <c r="D5" s="293"/>
      <c r="E5" s="293"/>
      <c r="F5" s="293"/>
      <c r="G5" s="293"/>
      <c r="H5" s="293"/>
      <c r="I5" s="293"/>
      <c r="J5" s="293"/>
      <c r="K5" s="293"/>
      <c r="L5" s="293"/>
      <c r="M5" s="293"/>
      <c r="N5" s="293"/>
      <c r="O5" s="294"/>
    </row>
    <row r="6" spans="1:15" x14ac:dyDescent="0.15">
      <c r="B6" s="310"/>
      <c r="C6" s="295"/>
      <c r="D6" s="296"/>
      <c r="E6" s="296"/>
      <c r="F6" s="296"/>
      <c r="G6" s="296"/>
      <c r="H6" s="296"/>
      <c r="I6" s="296"/>
      <c r="J6" s="296"/>
      <c r="K6" s="296"/>
      <c r="L6" s="296"/>
      <c r="M6" s="296"/>
      <c r="N6" s="296"/>
      <c r="O6" s="297"/>
    </row>
    <row r="7" spans="1:15" x14ac:dyDescent="0.15">
      <c r="B7" s="310" t="s">
        <v>210</v>
      </c>
      <c r="C7" s="307"/>
      <c r="D7" s="308"/>
      <c r="E7" s="308"/>
      <c r="F7" s="308"/>
      <c r="G7" s="308"/>
      <c r="H7" s="308"/>
      <c r="I7" s="308"/>
      <c r="J7" s="308"/>
      <c r="K7" s="308"/>
      <c r="L7" s="308"/>
      <c r="M7" s="308"/>
      <c r="N7" s="308"/>
      <c r="O7" s="309"/>
    </row>
    <row r="8" spans="1:15" x14ac:dyDescent="0.15">
      <c r="B8" s="310"/>
      <c r="C8" s="292"/>
      <c r="D8" s="293"/>
      <c r="E8" s="293"/>
      <c r="F8" s="293"/>
      <c r="G8" s="293"/>
      <c r="H8" s="293"/>
      <c r="I8" s="293"/>
      <c r="J8" s="293"/>
      <c r="K8" s="293"/>
      <c r="L8" s="293"/>
      <c r="M8" s="293"/>
      <c r="N8" s="293"/>
      <c r="O8" s="294"/>
    </row>
    <row r="9" spans="1:15" x14ac:dyDescent="0.15">
      <c r="B9" s="310"/>
      <c r="C9" s="295"/>
      <c r="D9" s="296"/>
      <c r="E9" s="296"/>
      <c r="F9" s="296"/>
      <c r="G9" s="296"/>
      <c r="H9" s="296"/>
      <c r="I9" s="296"/>
      <c r="J9" s="296"/>
      <c r="K9" s="296"/>
      <c r="L9" s="296"/>
      <c r="M9" s="296"/>
      <c r="N9" s="296"/>
      <c r="O9" s="297"/>
    </row>
    <row r="10" spans="1:15" x14ac:dyDescent="0.15">
      <c r="B10" s="310" t="s">
        <v>629</v>
      </c>
      <c r="C10" s="307"/>
      <c r="D10" s="308"/>
      <c r="E10" s="308"/>
      <c r="F10" s="308"/>
      <c r="G10" s="308"/>
      <c r="H10" s="308"/>
      <c r="I10" s="308"/>
      <c r="J10" s="308"/>
      <c r="K10" s="308"/>
      <c r="L10" s="308"/>
      <c r="M10" s="308"/>
      <c r="N10" s="308"/>
      <c r="O10" s="309"/>
    </row>
    <row r="11" spans="1:15" x14ac:dyDescent="0.15">
      <c r="B11" s="310"/>
      <c r="C11" s="292"/>
      <c r="D11" s="293"/>
      <c r="E11" s="293"/>
      <c r="F11" s="293"/>
      <c r="G11" s="293"/>
      <c r="H11" s="293"/>
      <c r="I11" s="293"/>
      <c r="J11" s="293"/>
      <c r="K11" s="293"/>
      <c r="L11" s="293"/>
      <c r="M11" s="293"/>
      <c r="N11" s="293"/>
      <c r="O11" s="294"/>
    </row>
    <row r="12" spans="1:15" x14ac:dyDescent="0.15">
      <c r="B12" s="310"/>
      <c r="C12" s="295"/>
      <c r="D12" s="296"/>
      <c r="E12" s="296"/>
      <c r="F12" s="296"/>
      <c r="G12" s="296"/>
      <c r="H12" s="296"/>
      <c r="I12" s="296"/>
      <c r="J12" s="296"/>
      <c r="K12" s="296"/>
      <c r="L12" s="296"/>
      <c r="M12" s="296"/>
      <c r="N12" s="296"/>
      <c r="O12" s="297"/>
    </row>
    <row r="13" spans="1:15" x14ac:dyDescent="0.15">
      <c r="B13" s="311" t="s">
        <v>628</v>
      </c>
      <c r="C13" s="298"/>
      <c r="D13" s="299"/>
      <c r="E13" s="299"/>
      <c r="F13" s="299"/>
      <c r="G13" s="299"/>
      <c r="H13" s="299"/>
      <c r="I13" s="299"/>
      <c r="J13" s="299"/>
      <c r="K13" s="299"/>
      <c r="L13" s="299"/>
      <c r="M13" s="299"/>
      <c r="N13" s="299"/>
      <c r="O13" s="300"/>
    </row>
    <row r="14" spans="1:15" x14ac:dyDescent="0.15">
      <c r="B14" s="310"/>
      <c r="C14" s="301"/>
      <c r="D14" s="302"/>
      <c r="E14" s="302"/>
      <c r="F14" s="302"/>
      <c r="G14" s="302"/>
      <c r="H14" s="302"/>
      <c r="I14" s="302"/>
      <c r="J14" s="302"/>
      <c r="K14" s="302"/>
      <c r="L14" s="302"/>
      <c r="M14" s="302"/>
      <c r="N14" s="302"/>
      <c r="O14" s="303"/>
    </row>
    <row r="15" spans="1:15" ht="14.25" thickBot="1" x14ac:dyDescent="0.2">
      <c r="B15" s="310"/>
      <c r="C15" s="304"/>
      <c r="D15" s="305"/>
      <c r="E15" s="305"/>
      <c r="F15" s="305"/>
      <c r="G15" s="305"/>
      <c r="H15" s="305"/>
      <c r="I15" s="305"/>
      <c r="J15" s="305"/>
      <c r="K15" s="305"/>
      <c r="L15" s="305"/>
      <c r="M15" s="305"/>
      <c r="N15" s="305"/>
      <c r="O15" s="306"/>
    </row>
    <row r="16" spans="1:15" ht="6.95" hidden="1" customHeight="1" x14ac:dyDescent="0.15">
      <c r="B16" s="287" t="s">
        <v>211</v>
      </c>
      <c r="C16" s="148"/>
      <c r="D16" s="168"/>
      <c r="E16" s="168"/>
      <c r="F16" s="168"/>
      <c r="G16" s="168"/>
      <c r="H16" s="168"/>
      <c r="I16" s="168"/>
      <c r="J16" s="168"/>
      <c r="K16" s="168"/>
      <c r="L16" s="168"/>
      <c r="M16" s="168"/>
      <c r="N16" s="168"/>
      <c r="O16" s="144"/>
    </row>
    <row r="17" spans="2:16" hidden="1" x14ac:dyDescent="0.15">
      <c r="B17" s="287"/>
      <c r="C17" s="148"/>
      <c r="D17" s="149" t="s">
        <v>216</v>
      </c>
      <c r="E17" s="143" t="s">
        <v>212</v>
      </c>
      <c r="F17" s="143"/>
      <c r="G17" s="149" t="s">
        <v>216</v>
      </c>
      <c r="H17" s="143" t="s">
        <v>213</v>
      </c>
      <c r="I17" s="143"/>
      <c r="J17" s="149" t="s">
        <v>216</v>
      </c>
      <c r="K17" s="143" t="s">
        <v>214</v>
      </c>
      <c r="L17" s="143"/>
      <c r="M17" s="149" t="s">
        <v>216</v>
      </c>
      <c r="N17" s="143" t="s">
        <v>215</v>
      </c>
      <c r="O17" s="144"/>
      <c r="P17" s="166" t="s">
        <v>609</v>
      </c>
    </row>
    <row r="18" spans="2:16" hidden="1" x14ac:dyDescent="0.15">
      <c r="B18" s="287"/>
      <c r="C18" s="148"/>
      <c r="D18" s="149"/>
      <c r="E18" s="143" t="s">
        <v>217</v>
      </c>
      <c r="F18" s="143"/>
      <c r="G18" s="149" t="s">
        <v>216</v>
      </c>
      <c r="H18" s="143" t="s">
        <v>218</v>
      </c>
      <c r="I18" s="143"/>
      <c r="J18" s="149"/>
      <c r="K18" s="143" t="s">
        <v>219</v>
      </c>
      <c r="L18" s="143"/>
      <c r="M18" s="143"/>
      <c r="N18" s="143"/>
      <c r="O18" s="144"/>
    </row>
    <row r="19" spans="2:16" ht="6.95" hidden="1" customHeight="1" thickBot="1" x14ac:dyDescent="0.2">
      <c r="B19" s="287"/>
      <c r="C19" s="150"/>
      <c r="D19" s="145"/>
      <c r="E19" s="145"/>
      <c r="F19" s="145"/>
      <c r="G19" s="145"/>
      <c r="H19" s="145"/>
      <c r="I19" s="145"/>
      <c r="J19" s="145"/>
      <c r="K19" s="145"/>
      <c r="L19" s="145"/>
      <c r="M19" s="145"/>
      <c r="N19" s="145"/>
      <c r="O19" s="146"/>
    </row>
    <row r="21" spans="2:16" x14ac:dyDescent="0.15">
      <c r="B21" s="142" t="s">
        <v>221</v>
      </c>
    </row>
    <row r="22" spans="2:16" x14ac:dyDescent="0.15">
      <c r="B22" s="142" t="s">
        <v>771</v>
      </c>
    </row>
    <row r="23" spans="2:16" x14ac:dyDescent="0.15">
      <c r="B23" s="142" t="s">
        <v>223</v>
      </c>
    </row>
    <row r="24" spans="2:16" x14ac:dyDescent="0.15">
      <c r="B24" s="142" t="s">
        <v>224</v>
      </c>
    </row>
    <row r="25" spans="2:16" x14ac:dyDescent="0.15">
      <c r="B25" s="142" t="s">
        <v>225</v>
      </c>
    </row>
    <row r="26" spans="2:16" hidden="1" x14ac:dyDescent="0.15">
      <c r="B26" s="167" t="s">
        <v>222</v>
      </c>
      <c r="C26" s="167"/>
      <c r="D26" s="167"/>
      <c r="E26" s="167"/>
      <c r="F26" s="167"/>
      <c r="G26" s="167"/>
      <c r="H26" s="167"/>
      <c r="I26" s="167"/>
      <c r="J26" s="167"/>
      <c r="K26" s="167"/>
      <c r="L26" s="167"/>
      <c r="M26" s="167"/>
      <c r="N26" s="167"/>
      <c r="P26" s="166" t="s">
        <v>609</v>
      </c>
    </row>
  </sheetData>
  <sheetProtection selectLockedCells="1"/>
  <mergeCells count="10">
    <mergeCell ref="B16:B19"/>
    <mergeCell ref="B2:O2"/>
    <mergeCell ref="C4:O6"/>
    <mergeCell ref="C13:O15"/>
    <mergeCell ref="C7:O9"/>
    <mergeCell ref="C10:O12"/>
    <mergeCell ref="B4:B6"/>
    <mergeCell ref="B7:B9"/>
    <mergeCell ref="B13:B15"/>
    <mergeCell ref="B10:B12"/>
  </mergeCells>
  <phoneticPr fontId="2"/>
  <dataValidations count="1">
    <dataValidation type="list" allowBlank="1" showInputMessage="1" showErrorMessage="1" promptTitle="クリックで選択" prompt="関連する地協に○を選択して下さい" sqref="D17:D18 M17 J17:J18 G17:G18" xr:uid="{00000000-0002-0000-0000-000000000000}">
      <formula1>"　,○"</formula1>
    </dataValidation>
  </dataValidations>
  <pageMargins left="0.78740157480314965" right="0.39370078740157483" top="0.78740157480314965" bottom="0.78740157480314965" header="0.31496062992125984" footer="0.31496062992125984"/>
  <pageSetup paperSize="9" scale="8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54"/>
  <sheetViews>
    <sheetView showGridLines="0" zoomScaleNormal="100" workbookViewId="0">
      <selection activeCell="B35" sqref="B35"/>
    </sheetView>
  </sheetViews>
  <sheetFormatPr defaultColWidth="9" defaultRowHeight="13.5" x14ac:dyDescent="0.15"/>
  <cols>
    <col min="1" max="1" width="1.625" style="174" customWidth="1"/>
    <col min="2" max="2" width="7.75" style="174" customWidth="1"/>
    <col min="3" max="3" width="3.625" style="174" customWidth="1"/>
    <col min="4" max="4" width="7.75" style="174" customWidth="1"/>
    <col min="5" max="5" width="3.625" style="174" customWidth="1"/>
    <col min="6" max="6" width="7.75" style="174" customWidth="1"/>
    <col min="7" max="7" width="3.625" style="174" customWidth="1"/>
    <col min="8" max="8" width="7.75" style="174" customWidth="1"/>
    <col min="9" max="9" width="3.625" style="174" customWidth="1"/>
    <col min="10" max="10" width="7.75" style="174" customWidth="1"/>
    <col min="11" max="11" width="3.625" style="174" customWidth="1"/>
    <col min="12" max="12" width="7.75" style="174" customWidth="1"/>
    <col min="13" max="13" width="3.625" style="174" customWidth="1"/>
    <col min="14" max="14" width="7.75" style="174" customWidth="1"/>
    <col min="15" max="15" width="3.625" style="174" customWidth="1"/>
    <col min="16" max="16" width="6.625" style="174" customWidth="1"/>
    <col min="17" max="17" width="3.625" style="174" customWidth="1"/>
    <col min="18" max="18" width="6.625" style="174" customWidth="1"/>
    <col min="19" max="19" width="3.625" style="174" customWidth="1"/>
    <col min="20" max="20" width="6.625" style="174" customWidth="1"/>
    <col min="21" max="21" width="3.625" style="174" customWidth="1"/>
    <col min="22" max="16384" width="9" style="174"/>
  </cols>
  <sheetData>
    <row r="1" spans="1:18" x14ac:dyDescent="0.15">
      <c r="A1" s="173"/>
    </row>
    <row r="2" spans="1:18" ht="17.25" x14ac:dyDescent="0.15">
      <c r="B2" s="175" t="s">
        <v>220</v>
      </c>
    </row>
    <row r="4" spans="1:18" ht="14.45" customHeight="1" thickBot="1" x14ac:dyDescent="0.2">
      <c r="B4" s="226" t="s">
        <v>690</v>
      </c>
      <c r="C4" s="171"/>
      <c r="D4" s="171"/>
      <c r="E4" s="171"/>
      <c r="F4" s="171"/>
      <c r="G4" s="171"/>
      <c r="H4" s="171"/>
      <c r="I4" s="1"/>
      <c r="J4" s="1"/>
      <c r="K4" s="1"/>
      <c r="L4" s="1"/>
      <c r="M4" s="1"/>
      <c r="N4" s="1"/>
      <c r="O4" s="1"/>
      <c r="P4" s="241" t="s">
        <v>691</v>
      </c>
      <c r="Q4" s="1"/>
      <c r="R4" s="1"/>
    </row>
    <row r="5" spans="1:18" ht="9" customHeight="1" x14ac:dyDescent="0.15">
      <c r="B5" s="11"/>
      <c r="C5" s="12"/>
      <c r="D5" s="12"/>
      <c r="E5" s="12"/>
      <c r="F5" s="12"/>
      <c r="G5" s="12"/>
      <c r="H5" s="12"/>
      <c r="I5" s="12"/>
      <c r="J5" s="12"/>
      <c r="K5" s="12"/>
      <c r="L5" s="12"/>
      <c r="M5" s="12"/>
      <c r="N5" s="12"/>
      <c r="O5" s="12"/>
      <c r="P5" s="13"/>
      <c r="Q5" s="1"/>
      <c r="R5" s="1"/>
    </row>
    <row r="6" spans="1:18" x14ac:dyDescent="0.15">
      <c r="B6" s="14"/>
      <c r="C6" s="20" t="s">
        <v>216</v>
      </c>
      <c r="D6" s="1" t="s">
        <v>230</v>
      </c>
      <c r="E6" s="1"/>
      <c r="F6" s="1"/>
      <c r="G6" s="1"/>
      <c r="H6" s="1"/>
      <c r="I6" s="20" t="s">
        <v>216</v>
      </c>
      <c r="J6" s="1" t="s">
        <v>234</v>
      </c>
      <c r="K6" s="1"/>
      <c r="L6" s="1"/>
      <c r="M6" s="1"/>
      <c r="N6" s="1"/>
      <c r="O6" s="1"/>
      <c r="P6" s="6"/>
      <c r="Q6" s="1"/>
      <c r="R6" s="1"/>
    </row>
    <row r="7" spans="1:18" ht="9" customHeight="1" x14ac:dyDescent="0.15">
      <c r="B7" s="14"/>
      <c r="C7" s="1"/>
      <c r="D7" s="1"/>
      <c r="E7" s="1"/>
      <c r="F7" s="1"/>
      <c r="G7" s="1"/>
      <c r="H7" s="1"/>
      <c r="I7" s="1"/>
      <c r="J7" s="1"/>
      <c r="K7" s="1"/>
      <c r="L7" s="1"/>
      <c r="M7" s="1"/>
      <c r="N7" s="1"/>
      <c r="O7" s="1"/>
      <c r="P7" s="6"/>
      <c r="Q7" s="1"/>
      <c r="R7" s="1"/>
    </row>
    <row r="8" spans="1:18" x14ac:dyDescent="0.15">
      <c r="B8" s="14"/>
      <c r="C8" s="20" t="s">
        <v>216</v>
      </c>
      <c r="D8" s="1" t="s">
        <v>231</v>
      </c>
      <c r="E8" s="1"/>
      <c r="F8" s="1"/>
      <c r="G8" s="1"/>
      <c r="H8" s="1"/>
      <c r="I8" s="20" t="s">
        <v>216</v>
      </c>
      <c r="J8" s="1" t="s">
        <v>235</v>
      </c>
      <c r="K8" s="1"/>
      <c r="L8" s="1"/>
      <c r="M8" s="1"/>
      <c r="N8" s="1"/>
      <c r="O8" s="1"/>
      <c r="P8" s="6"/>
      <c r="Q8" s="1"/>
      <c r="R8" s="1"/>
    </row>
    <row r="9" spans="1:18" ht="9" customHeight="1" x14ac:dyDescent="0.15">
      <c r="B9" s="14"/>
      <c r="C9" s="1"/>
      <c r="D9" s="1"/>
      <c r="E9" s="1"/>
      <c r="F9" s="1"/>
      <c r="G9" s="1"/>
      <c r="H9" s="1"/>
      <c r="I9" s="1"/>
      <c r="J9" s="1"/>
      <c r="K9" s="1"/>
      <c r="L9" s="1"/>
      <c r="M9" s="1"/>
      <c r="N9" s="1"/>
      <c r="O9" s="1"/>
      <c r="P9" s="6"/>
      <c r="Q9" s="1"/>
      <c r="R9" s="1"/>
    </row>
    <row r="10" spans="1:18" x14ac:dyDescent="0.15">
      <c r="B10" s="14"/>
      <c r="C10" s="20" t="s">
        <v>216</v>
      </c>
      <c r="D10" s="1" t="s">
        <v>232</v>
      </c>
      <c r="E10" s="1"/>
      <c r="F10" s="1"/>
      <c r="G10" s="1"/>
      <c r="H10" s="1"/>
      <c r="I10" s="20" t="s">
        <v>216</v>
      </c>
      <c r="J10" s="1" t="s">
        <v>236</v>
      </c>
      <c r="K10" s="1"/>
      <c r="L10" s="1"/>
      <c r="M10" s="1"/>
      <c r="N10" s="1"/>
      <c r="O10" s="1"/>
      <c r="P10" s="6"/>
      <c r="Q10" s="1"/>
      <c r="R10" s="1"/>
    </row>
    <row r="11" spans="1:18" ht="9" customHeight="1" x14ac:dyDescent="0.15">
      <c r="B11" s="14"/>
      <c r="C11" s="1"/>
      <c r="D11" s="1"/>
      <c r="E11" s="1"/>
      <c r="F11" s="1"/>
      <c r="G11" s="1"/>
      <c r="H11" s="1"/>
      <c r="I11" s="1"/>
      <c r="J11" s="1"/>
      <c r="K11" s="1"/>
      <c r="L11" s="1"/>
      <c r="M11" s="1"/>
      <c r="N11" s="1"/>
      <c r="O11" s="1"/>
      <c r="P11" s="6"/>
      <c r="Q11" s="1"/>
      <c r="R11" s="1"/>
    </row>
    <row r="12" spans="1:18" x14ac:dyDescent="0.15">
      <c r="B12" s="14"/>
      <c r="C12" s="20" t="s">
        <v>216</v>
      </c>
      <c r="D12" s="1" t="s">
        <v>233</v>
      </c>
      <c r="E12" s="1"/>
      <c r="F12" s="1"/>
      <c r="G12" s="1"/>
      <c r="H12" s="1"/>
      <c r="I12" s="1"/>
      <c r="J12" s="1"/>
      <c r="K12" s="1"/>
      <c r="L12" s="1"/>
      <c r="M12" s="1"/>
      <c r="N12" s="1"/>
      <c r="O12" s="1"/>
      <c r="P12" s="6"/>
      <c r="Q12" s="1"/>
      <c r="R12" s="1"/>
    </row>
    <row r="13" spans="1:18" ht="9" customHeight="1" thickBot="1" x14ac:dyDescent="0.2">
      <c r="B13" s="15"/>
      <c r="C13" s="7"/>
      <c r="D13" s="7"/>
      <c r="E13" s="7"/>
      <c r="F13" s="7"/>
      <c r="G13" s="7"/>
      <c r="H13" s="7"/>
      <c r="I13" s="7"/>
      <c r="J13" s="7"/>
      <c r="K13" s="7"/>
      <c r="L13" s="7"/>
      <c r="M13" s="7"/>
      <c r="N13" s="7"/>
      <c r="O13" s="7"/>
      <c r="P13" s="8"/>
      <c r="Q13" s="1"/>
      <c r="R13" s="1"/>
    </row>
    <row r="14" spans="1:18" x14ac:dyDescent="0.15">
      <c r="B14" s="1"/>
      <c r="C14" s="16" t="str">
        <f>IF(COUNTIF(C6:O12,"○")=0,"１～７のうち一つだけ選択して下さい。",IF(COUNTIF(C6:O12,"○")&lt;&gt;1,"選択エラー!!　一つだけを選択して下さい",""))</f>
        <v>１～７のうち一つだけ選択して下さい。</v>
      </c>
      <c r="D14" s="1"/>
      <c r="E14" s="1"/>
      <c r="F14" s="1"/>
      <c r="G14" s="1"/>
      <c r="H14" s="1"/>
      <c r="I14" s="1"/>
      <c r="J14" s="1"/>
      <c r="K14" s="1"/>
      <c r="L14" s="1"/>
      <c r="M14" s="1"/>
      <c r="N14" s="1"/>
      <c r="O14" s="1"/>
      <c r="P14" s="1"/>
      <c r="Q14" s="1"/>
      <c r="R14" s="1"/>
    </row>
    <row r="15" spans="1:18" x14ac:dyDescent="0.15">
      <c r="B15" s="1"/>
      <c r="C15" s="1"/>
      <c r="D15" s="1"/>
      <c r="E15" s="1"/>
      <c r="F15" s="1"/>
      <c r="G15" s="1"/>
      <c r="H15" s="1"/>
      <c r="I15" s="1"/>
      <c r="J15" s="1"/>
      <c r="K15" s="1"/>
      <c r="L15" s="1"/>
      <c r="M15" s="1"/>
      <c r="N15" s="1"/>
      <c r="O15" s="1"/>
      <c r="P15" s="1"/>
      <c r="Q15" s="1"/>
      <c r="R15" s="1"/>
    </row>
    <row r="16" spans="1:18" x14ac:dyDescent="0.15">
      <c r="B16" s="1"/>
      <c r="C16" s="1"/>
      <c r="D16" s="1"/>
      <c r="E16" s="1"/>
      <c r="F16" s="1"/>
      <c r="G16" s="1"/>
      <c r="H16" s="1"/>
      <c r="I16" s="1"/>
      <c r="J16" s="1"/>
      <c r="K16" s="1"/>
      <c r="L16" s="1"/>
      <c r="M16" s="1"/>
      <c r="N16" s="1"/>
      <c r="O16" s="1"/>
      <c r="P16" s="1"/>
      <c r="Q16" s="1"/>
      <c r="R16" s="1"/>
    </row>
    <row r="17" spans="2:19" ht="14.45" customHeight="1" x14ac:dyDescent="0.15">
      <c r="B17" s="227" t="s">
        <v>692</v>
      </c>
      <c r="C17" s="228"/>
      <c r="D17" s="228"/>
      <c r="E17" s="228"/>
      <c r="F17" s="228"/>
      <c r="G17" s="228"/>
    </row>
    <row r="18" spans="2:19" x14ac:dyDescent="0.15">
      <c r="B18" s="320" t="s">
        <v>610</v>
      </c>
      <c r="C18" s="330"/>
      <c r="D18" s="330"/>
      <c r="E18" s="330"/>
      <c r="F18" s="330"/>
      <c r="G18" s="330"/>
      <c r="H18" s="324"/>
      <c r="I18" s="324"/>
      <c r="J18" s="324"/>
      <c r="K18" s="324"/>
      <c r="L18" s="324"/>
      <c r="M18" s="324"/>
      <c r="N18" s="324"/>
      <c r="O18" s="325"/>
    </row>
    <row r="19" spans="2:19" x14ac:dyDescent="0.15">
      <c r="B19" s="331"/>
      <c r="C19" s="332"/>
      <c r="D19" s="332"/>
      <c r="E19" s="332"/>
      <c r="F19" s="332"/>
      <c r="G19" s="332"/>
      <c r="H19" s="335" t="s">
        <v>622</v>
      </c>
      <c r="I19" s="324"/>
      <c r="J19" s="324"/>
      <c r="K19" s="325"/>
      <c r="L19" s="335" t="s">
        <v>803</v>
      </c>
      <c r="M19" s="324"/>
      <c r="N19" s="324"/>
      <c r="O19" s="325"/>
    </row>
    <row r="20" spans="2:19" ht="14.25" thickBot="1" x14ac:dyDescent="0.2">
      <c r="B20" s="322" t="s">
        <v>636</v>
      </c>
      <c r="C20" s="336"/>
      <c r="D20" s="322" t="s">
        <v>637</v>
      </c>
      <c r="E20" s="336"/>
      <c r="F20" s="322" t="s">
        <v>227</v>
      </c>
      <c r="G20" s="323"/>
      <c r="H20" s="320" t="s">
        <v>636</v>
      </c>
      <c r="I20" s="321"/>
      <c r="J20" s="320" t="s">
        <v>637</v>
      </c>
      <c r="K20" s="321"/>
      <c r="L20" s="320" t="s">
        <v>636</v>
      </c>
      <c r="M20" s="321"/>
      <c r="N20" s="320" t="s">
        <v>637</v>
      </c>
      <c r="O20" s="321"/>
    </row>
    <row r="21" spans="2:19" x14ac:dyDescent="0.15">
      <c r="B21" s="313"/>
      <c r="C21" s="177" t="s">
        <v>169</v>
      </c>
      <c r="D21" s="315"/>
      <c r="E21" s="177" t="s">
        <v>169</v>
      </c>
      <c r="F21" s="317" t="str">
        <f>IF(B21+D21=0,"",B21+D21)</f>
        <v/>
      </c>
      <c r="G21" s="178" t="s">
        <v>169</v>
      </c>
      <c r="H21" s="313"/>
      <c r="I21" s="177" t="s">
        <v>169</v>
      </c>
      <c r="J21" s="315"/>
      <c r="K21" s="177" t="s">
        <v>169</v>
      </c>
      <c r="L21" s="333"/>
      <c r="M21" s="177" t="s">
        <v>169</v>
      </c>
      <c r="N21" s="315"/>
      <c r="O21" s="179" t="s">
        <v>169</v>
      </c>
    </row>
    <row r="22" spans="2:19" ht="14.25" thickBot="1" x14ac:dyDescent="0.2">
      <c r="B22" s="314"/>
      <c r="C22" s="180"/>
      <c r="D22" s="316"/>
      <c r="E22" s="180"/>
      <c r="F22" s="318"/>
      <c r="G22" s="181"/>
      <c r="H22" s="314"/>
      <c r="I22" s="180"/>
      <c r="J22" s="316"/>
      <c r="K22" s="180"/>
      <c r="L22" s="334"/>
      <c r="M22" s="180"/>
      <c r="N22" s="316"/>
      <c r="O22" s="182"/>
    </row>
    <row r="23" spans="2:19" ht="19.149999999999999" hidden="1" customHeight="1" x14ac:dyDescent="0.15">
      <c r="B23" s="183"/>
      <c r="C23" s="184"/>
      <c r="D23" s="185"/>
      <c r="E23" s="185"/>
      <c r="F23" s="185"/>
      <c r="G23" s="185"/>
      <c r="H23" s="185"/>
      <c r="I23" s="185"/>
      <c r="J23" s="185"/>
      <c r="K23" s="185"/>
      <c r="L23" s="185"/>
      <c r="M23" s="185"/>
      <c r="N23" s="185"/>
      <c r="O23" s="185"/>
      <c r="P23" s="186"/>
      <c r="Q23" s="185"/>
      <c r="R23" s="185"/>
      <c r="S23" s="185"/>
    </row>
    <row r="24" spans="2:19" hidden="1" x14ac:dyDescent="0.15">
      <c r="B24" s="187"/>
      <c r="C24" s="188" t="s">
        <v>216</v>
      </c>
      <c r="D24" s="185" t="s">
        <v>230</v>
      </c>
      <c r="E24" s="185"/>
      <c r="F24" s="185"/>
      <c r="G24" s="185"/>
      <c r="H24" s="185"/>
      <c r="I24" s="188" t="s">
        <v>216</v>
      </c>
      <c r="J24" s="185" t="s">
        <v>234</v>
      </c>
      <c r="K24" s="185"/>
      <c r="L24" s="185"/>
      <c r="M24" s="185"/>
      <c r="N24" s="185"/>
      <c r="O24" s="185"/>
      <c r="P24" s="186"/>
      <c r="Q24" s="185"/>
      <c r="R24" s="185"/>
      <c r="S24" s="185"/>
    </row>
    <row r="25" spans="2:19" ht="19.149999999999999" hidden="1" customHeight="1" x14ac:dyDescent="0.15">
      <c r="B25" s="187"/>
      <c r="C25" s="185"/>
      <c r="D25" s="185"/>
      <c r="E25" s="185"/>
      <c r="F25" s="185"/>
      <c r="G25" s="185"/>
      <c r="H25" s="185"/>
      <c r="I25" s="185"/>
      <c r="J25" s="185"/>
      <c r="K25" s="185"/>
      <c r="L25" s="185"/>
      <c r="M25" s="185"/>
      <c r="N25" s="185"/>
      <c r="O25" s="185"/>
      <c r="P25" s="186"/>
      <c r="Q25" s="185"/>
      <c r="R25" s="185"/>
      <c r="S25" s="185"/>
    </row>
    <row r="26" spans="2:19" hidden="1" x14ac:dyDescent="0.15">
      <c r="B26" s="187"/>
      <c r="C26" s="188" t="s">
        <v>216</v>
      </c>
      <c r="D26" s="185" t="s">
        <v>231</v>
      </c>
      <c r="E26" s="185"/>
      <c r="F26" s="185"/>
      <c r="G26" s="185"/>
      <c r="H26" s="185"/>
      <c r="I26" s="188"/>
      <c r="J26" s="185" t="s">
        <v>235</v>
      </c>
      <c r="K26" s="185"/>
      <c r="L26" s="185"/>
      <c r="M26" s="185"/>
      <c r="N26" s="185"/>
      <c r="O26" s="185"/>
      <c r="P26" s="186"/>
      <c r="Q26" s="185"/>
      <c r="R26" s="185"/>
      <c r="S26" s="185"/>
    </row>
    <row r="27" spans="2:19" ht="19.149999999999999" hidden="1" customHeight="1" x14ac:dyDescent="0.15">
      <c r="B27" s="187"/>
      <c r="C27" s="185"/>
      <c r="D27" s="185"/>
      <c r="E27" s="185"/>
      <c r="F27" s="185"/>
      <c r="G27" s="185"/>
      <c r="H27" s="185"/>
      <c r="I27" s="185"/>
      <c r="J27" s="185"/>
      <c r="K27" s="185"/>
      <c r="L27" s="185"/>
      <c r="M27" s="185"/>
      <c r="N27" s="185"/>
      <c r="O27" s="185"/>
      <c r="P27" s="186"/>
      <c r="Q27" s="185"/>
      <c r="R27" s="185"/>
      <c r="S27" s="185"/>
    </row>
    <row r="28" spans="2:19" hidden="1" x14ac:dyDescent="0.15">
      <c r="B28" s="187"/>
      <c r="C28" s="188" t="s">
        <v>216</v>
      </c>
      <c r="D28" s="185" t="s">
        <v>232</v>
      </c>
      <c r="E28" s="185"/>
      <c r="F28" s="185"/>
      <c r="G28" s="185"/>
      <c r="H28" s="185"/>
      <c r="I28" s="188" t="s">
        <v>216</v>
      </c>
      <c r="J28" s="185" t="s">
        <v>236</v>
      </c>
      <c r="K28" s="185"/>
      <c r="L28" s="185"/>
      <c r="M28" s="185"/>
      <c r="N28" s="185"/>
      <c r="O28" s="185"/>
      <c r="P28" s="186"/>
      <c r="Q28" s="185"/>
      <c r="R28" s="185"/>
      <c r="S28" s="185"/>
    </row>
    <row r="29" spans="2:19" ht="19.149999999999999" hidden="1" customHeight="1" x14ac:dyDescent="0.15">
      <c r="B29" s="187"/>
      <c r="C29" s="185"/>
      <c r="D29" s="185"/>
      <c r="E29" s="185"/>
      <c r="F29" s="185"/>
      <c r="G29" s="185"/>
      <c r="H29" s="185"/>
      <c r="I29" s="185"/>
      <c r="J29" s="185"/>
      <c r="K29" s="185"/>
      <c r="L29" s="185"/>
      <c r="M29" s="185"/>
      <c r="N29" s="185"/>
      <c r="O29" s="185"/>
      <c r="P29" s="186"/>
      <c r="Q29" s="185"/>
      <c r="R29" s="185"/>
      <c r="S29" s="185"/>
    </row>
    <row r="30" spans="2:19" hidden="1" x14ac:dyDescent="0.15">
      <c r="B30" s="187"/>
      <c r="C30" s="188" t="s">
        <v>216</v>
      </c>
      <c r="D30" s="185" t="s">
        <v>233</v>
      </c>
      <c r="E30" s="185"/>
      <c r="F30" s="185"/>
      <c r="G30" s="185"/>
      <c r="H30" s="185"/>
      <c r="I30" s="185"/>
      <c r="J30" s="185"/>
      <c r="K30" s="185"/>
      <c r="L30" s="185"/>
      <c r="M30" s="185"/>
      <c r="N30" s="185"/>
      <c r="O30" s="185"/>
      <c r="P30" s="186"/>
      <c r="Q30" s="185"/>
      <c r="R30" s="185"/>
      <c r="S30" s="185"/>
    </row>
    <row r="31" spans="2:19" ht="19.149999999999999" hidden="1" customHeight="1" thickBot="1" x14ac:dyDescent="0.2">
      <c r="B31" s="189"/>
      <c r="C31" s="181"/>
      <c r="D31" s="181"/>
      <c r="E31" s="181"/>
      <c r="F31" s="181"/>
      <c r="G31" s="181"/>
      <c r="H31" s="181"/>
      <c r="I31" s="181"/>
      <c r="J31" s="181"/>
      <c r="K31" s="181"/>
      <c r="L31" s="181"/>
      <c r="M31" s="181"/>
      <c r="N31" s="181"/>
      <c r="O31" s="181"/>
      <c r="P31" s="182"/>
      <c r="Q31" s="185"/>
      <c r="R31" s="185"/>
      <c r="S31" s="185"/>
    </row>
    <row r="32" spans="2:19" ht="19.149999999999999" hidden="1" customHeight="1" x14ac:dyDescent="0.15"/>
    <row r="33" spans="2:15" hidden="1" x14ac:dyDescent="0.15">
      <c r="C33" s="190" t="str">
        <f>IF(COUNTIF(C24:O30,"○")=0,"１～７のうち一つだけ選択して下さい。",IF(COUNTIF(C24:O30,"○")&lt;&gt;1,"選択エラー!!　一つだけを選択して下さい",""))</f>
        <v>１～７のうち一つだけ選択して下さい。</v>
      </c>
    </row>
    <row r="36" spans="2:15" x14ac:dyDescent="0.15">
      <c r="B36" s="176" t="s">
        <v>693</v>
      </c>
    </row>
    <row r="37" spans="2:15" x14ac:dyDescent="0.15">
      <c r="B37" s="320" t="s">
        <v>228</v>
      </c>
      <c r="C37" s="330"/>
      <c r="D37" s="330"/>
      <c r="E37" s="330"/>
      <c r="F37" s="330"/>
      <c r="G37" s="330"/>
      <c r="H37" s="324"/>
      <c r="I37" s="324"/>
      <c r="J37" s="324"/>
      <c r="K37" s="324"/>
      <c r="L37" s="324"/>
      <c r="M37" s="324"/>
      <c r="N37" s="324"/>
      <c r="O37" s="325"/>
    </row>
    <row r="38" spans="2:15" x14ac:dyDescent="0.15">
      <c r="B38" s="331"/>
      <c r="C38" s="332"/>
      <c r="D38" s="332"/>
      <c r="E38" s="332"/>
      <c r="F38" s="332"/>
      <c r="G38" s="332"/>
      <c r="H38" s="335" t="s">
        <v>622</v>
      </c>
      <c r="I38" s="324"/>
      <c r="J38" s="324"/>
      <c r="K38" s="325"/>
      <c r="L38" s="335" t="s">
        <v>803</v>
      </c>
      <c r="M38" s="324"/>
      <c r="N38" s="324"/>
      <c r="O38" s="325"/>
    </row>
    <row r="39" spans="2:15" ht="14.25" thickBot="1" x14ac:dyDescent="0.2">
      <c r="B39" s="322" t="s">
        <v>636</v>
      </c>
      <c r="C39" s="336"/>
      <c r="D39" s="322" t="s">
        <v>637</v>
      </c>
      <c r="E39" s="336"/>
      <c r="F39" s="322" t="s">
        <v>227</v>
      </c>
      <c r="G39" s="323"/>
      <c r="H39" s="320" t="s">
        <v>636</v>
      </c>
      <c r="I39" s="321"/>
      <c r="J39" s="320" t="s">
        <v>637</v>
      </c>
      <c r="K39" s="321"/>
      <c r="L39" s="320" t="s">
        <v>636</v>
      </c>
      <c r="M39" s="321"/>
      <c r="N39" s="320" t="s">
        <v>637</v>
      </c>
      <c r="O39" s="321"/>
    </row>
    <row r="40" spans="2:15" x14ac:dyDescent="0.15">
      <c r="B40" s="313"/>
      <c r="C40" s="177" t="s">
        <v>169</v>
      </c>
      <c r="D40" s="315"/>
      <c r="E40" s="177" t="s">
        <v>169</v>
      </c>
      <c r="F40" s="317" t="str">
        <f>IF(B40+D40=0,"",B40+D40)</f>
        <v/>
      </c>
      <c r="G40" s="178" t="s">
        <v>169</v>
      </c>
      <c r="H40" s="313"/>
      <c r="I40" s="177" t="s">
        <v>169</v>
      </c>
      <c r="J40" s="315"/>
      <c r="K40" s="177" t="s">
        <v>169</v>
      </c>
      <c r="L40" s="333"/>
      <c r="M40" s="177" t="s">
        <v>169</v>
      </c>
      <c r="N40" s="315"/>
      <c r="O40" s="179" t="s">
        <v>169</v>
      </c>
    </row>
    <row r="41" spans="2:15" ht="14.25" thickBot="1" x14ac:dyDescent="0.2">
      <c r="B41" s="314"/>
      <c r="C41" s="180"/>
      <c r="D41" s="316"/>
      <c r="E41" s="180"/>
      <c r="F41" s="318"/>
      <c r="G41" s="181"/>
      <c r="H41" s="314"/>
      <c r="I41" s="180"/>
      <c r="J41" s="316"/>
      <c r="K41" s="180"/>
      <c r="L41" s="334"/>
      <c r="M41" s="180"/>
      <c r="N41" s="316"/>
      <c r="O41" s="182"/>
    </row>
    <row r="42" spans="2:15" ht="12" customHeight="1" x14ac:dyDescent="0.15"/>
    <row r="43" spans="2:15" x14ac:dyDescent="0.15">
      <c r="B43" s="319" t="s">
        <v>623</v>
      </c>
      <c r="C43" s="319"/>
      <c r="D43" s="319"/>
      <c r="E43" s="319"/>
      <c r="F43" s="319"/>
      <c r="G43" s="319"/>
      <c r="H43" s="319" t="s">
        <v>624</v>
      </c>
      <c r="I43" s="319"/>
      <c r="J43" s="319"/>
      <c r="K43" s="319"/>
      <c r="L43" s="319"/>
      <c r="M43" s="319"/>
    </row>
    <row r="44" spans="2:15" ht="14.25" thickBot="1" x14ac:dyDescent="0.2">
      <c r="B44" s="320" t="s">
        <v>636</v>
      </c>
      <c r="C44" s="321"/>
      <c r="D44" s="320" t="s">
        <v>637</v>
      </c>
      <c r="E44" s="321"/>
      <c r="F44" s="320" t="s">
        <v>226</v>
      </c>
      <c r="G44" s="321"/>
      <c r="H44" s="320" t="s">
        <v>636</v>
      </c>
      <c r="I44" s="321"/>
      <c r="J44" s="320" t="s">
        <v>637</v>
      </c>
      <c r="K44" s="321"/>
      <c r="L44" s="320" t="s">
        <v>226</v>
      </c>
      <c r="M44" s="321"/>
    </row>
    <row r="45" spans="2:15" x14ac:dyDescent="0.15">
      <c r="B45" s="328"/>
      <c r="C45" s="177" t="s">
        <v>229</v>
      </c>
      <c r="D45" s="326"/>
      <c r="E45" s="177" t="s">
        <v>229</v>
      </c>
      <c r="F45" s="337" t="str">
        <f>IF(OR((B45+D45)=0,(B40+D40)=0),"",(B45*B40+D45*D40)/F40)</f>
        <v/>
      </c>
      <c r="G45" s="178" t="s">
        <v>229</v>
      </c>
      <c r="H45" s="328"/>
      <c r="I45" s="177" t="s">
        <v>197</v>
      </c>
      <c r="J45" s="326"/>
      <c r="K45" s="177" t="s">
        <v>197</v>
      </c>
      <c r="L45" s="337" t="str">
        <f>IF(OR((H45+J45)=0,(B40+D40)=0),"",(H45*B40+J45*D40)/F40)</f>
        <v/>
      </c>
      <c r="M45" s="179" t="s">
        <v>197</v>
      </c>
    </row>
    <row r="46" spans="2:15" ht="14.25" thickBot="1" x14ac:dyDescent="0.2">
      <c r="B46" s="329"/>
      <c r="C46" s="180"/>
      <c r="D46" s="327"/>
      <c r="E46" s="180"/>
      <c r="F46" s="338"/>
      <c r="G46" s="181"/>
      <c r="H46" s="329"/>
      <c r="I46" s="180"/>
      <c r="J46" s="327"/>
      <c r="K46" s="180"/>
      <c r="L46" s="338"/>
      <c r="M46" s="182"/>
    </row>
    <row r="47" spans="2:15" x14ac:dyDescent="0.15">
      <c r="B47" s="230"/>
      <c r="C47" s="231"/>
      <c r="D47" s="230"/>
      <c r="E47" s="231"/>
      <c r="F47" s="232"/>
      <c r="G47" s="231"/>
      <c r="H47" s="230"/>
      <c r="I47" s="231"/>
      <c r="J47" s="230"/>
      <c r="K47" s="185"/>
      <c r="L47" s="229"/>
      <c r="M47" s="185"/>
    </row>
    <row r="48" spans="2:15" x14ac:dyDescent="0.15">
      <c r="B48" s="230"/>
      <c r="C48" s="231"/>
      <c r="D48" s="230"/>
      <c r="E48" s="231"/>
      <c r="F48" s="232"/>
      <c r="G48" s="231"/>
      <c r="H48" s="230"/>
      <c r="I48" s="231"/>
      <c r="J48" s="230"/>
      <c r="K48" s="185"/>
      <c r="L48" s="229"/>
      <c r="M48" s="185"/>
    </row>
    <row r="49" spans="2:13" ht="14.45" customHeight="1" x14ac:dyDescent="0.15">
      <c r="B49" s="176" t="s">
        <v>672</v>
      </c>
    </row>
    <row r="50" spans="2:13" x14ac:dyDescent="0.15">
      <c r="B50" s="319" t="s">
        <v>634</v>
      </c>
      <c r="C50" s="319"/>
      <c r="D50" s="319"/>
      <c r="E50" s="319"/>
      <c r="F50" s="319"/>
      <c r="G50" s="319"/>
      <c r="H50" s="319" t="s">
        <v>635</v>
      </c>
      <c r="I50" s="319"/>
      <c r="J50" s="319"/>
      <c r="K50" s="319"/>
      <c r="L50" s="319"/>
      <c r="M50" s="319"/>
    </row>
    <row r="51" spans="2:13" x14ac:dyDescent="0.15">
      <c r="B51" s="319"/>
      <c r="C51" s="319"/>
      <c r="D51" s="319"/>
      <c r="E51" s="319"/>
      <c r="F51" s="319"/>
      <c r="G51" s="319"/>
      <c r="H51" s="319"/>
      <c r="I51" s="319"/>
      <c r="J51" s="319"/>
      <c r="K51" s="319"/>
      <c r="L51" s="319"/>
      <c r="M51" s="319"/>
    </row>
    <row r="52" spans="2:13" ht="14.25" thickBot="1" x14ac:dyDescent="0.2">
      <c r="B52" s="312" t="s">
        <v>636</v>
      </c>
      <c r="C52" s="312"/>
      <c r="D52" s="312" t="s">
        <v>637</v>
      </c>
      <c r="E52" s="312"/>
      <c r="F52" s="312" t="s">
        <v>227</v>
      </c>
      <c r="G52" s="312"/>
      <c r="H52" s="312" t="s">
        <v>636</v>
      </c>
      <c r="I52" s="312"/>
      <c r="J52" s="312" t="s">
        <v>637</v>
      </c>
      <c r="K52" s="312"/>
      <c r="L52" s="312" t="s">
        <v>227</v>
      </c>
      <c r="M52" s="312"/>
    </row>
    <row r="53" spans="2:13" x14ac:dyDescent="0.15">
      <c r="B53" s="313"/>
      <c r="C53" s="177" t="s">
        <v>169</v>
      </c>
      <c r="D53" s="315"/>
      <c r="E53" s="177" t="s">
        <v>169</v>
      </c>
      <c r="F53" s="317" t="str">
        <f>IF(B53+D53=0,"",B53+D53)</f>
        <v/>
      </c>
      <c r="G53" s="179" t="s">
        <v>169</v>
      </c>
      <c r="H53" s="313"/>
      <c r="I53" s="177" t="s">
        <v>169</v>
      </c>
      <c r="J53" s="315"/>
      <c r="K53" s="177" t="s">
        <v>169</v>
      </c>
      <c r="L53" s="317" t="str">
        <f>IF(H53+J53=0,"",H53+J53)</f>
        <v/>
      </c>
      <c r="M53" s="179" t="s">
        <v>169</v>
      </c>
    </row>
    <row r="54" spans="2:13" ht="14.25" thickBot="1" x14ac:dyDescent="0.2">
      <c r="B54" s="314"/>
      <c r="C54" s="180"/>
      <c r="D54" s="316"/>
      <c r="E54" s="180"/>
      <c r="F54" s="318"/>
      <c r="G54" s="182"/>
      <c r="H54" s="314"/>
      <c r="I54" s="180"/>
      <c r="J54" s="316"/>
      <c r="K54" s="180"/>
      <c r="L54" s="318"/>
      <c r="M54" s="182"/>
    </row>
  </sheetData>
  <sheetProtection selectLockedCells="1"/>
  <mergeCells count="64">
    <mergeCell ref="B53:B54"/>
    <mergeCell ref="D53:D54"/>
    <mergeCell ref="F53:F54"/>
    <mergeCell ref="L44:M44"/>
    <mergeCell ref="J40:J41"/>
    <mergeCell ref="H44:I44"/>
    <mergeCell ref="B50:G51"/>
    <mergeCell ref="B52:C52"/>
    <mergeCell ref="B45:B46"/>
    <mergeCell ref="F52:G52"/>
    <mergeCell ref="D52:E52"/>
    <mergeCell ref="B43:G43"/>
    <mergeCell ref="H43:M43"/>
    <mergeCell ref="D45:D46"/>
    <mergeCell ref="F45:F46"/>
    <mergeCell ref="L45:L46"/>
    <mergeCell ref="B44:C44"/>
    <mergeCell ref="D44:E44"/>
    <mergeCell ref="F44:G44"/>
    <mergeCell ref="J44:K44"/>
    <mergeCell ref="N39:O39"/>
    <mergeCell ref="B39:C39"/>
    <mergeCell ref="D40:D41"/>
    <mergeCell ref="B40:B41"/>
    <mergeCell ref="D39:E39"/>
    <mergeCell ref="F39:G39"/>
    <mergeCell ref="L39:M39"/>
    <mergeCell ref="F40:F41"/>
    <mergeCell ref="H40:H41"/>
    <mergeCell ref="L40:L41"/>
    <mergeCell ref="B18:G19"/>
    <mergeCell ref="H18:O18"/>
    <mergeCell ref="H19:K19"/>
    <mergeCell ref="L19:O19"/>
    <mergeCell ref="B20:C20"/>
    <mergeCell ref="D20:E20"/>
    <mergeCell ref="J20:K20"/>
    <mergeCell ref="L20:M20"/>
    <mergeCell ref="N20:O20"/>
    <mergeCell ref="D21:D22"/>
    <mergeCell ref="B37:G38"/>
    <mergeCell ref="L21:L22"/>
    <mergeCell ref="F21:F22"/>
    <mergeCell ref="H21:H22"/>
    <mergeCell ref="B21:B22"/>
    <mergeCell ref="H38:K38"/>
    <mergeCell ref="L38:O38"/>
    <mergeCell ref="H50:M51"/>
    <mergeCell ref="J39:K39"/>
    <mergeCell ref="H39:I39"/>
    <mergeCell ref="F20:G20"/>
    <mergeCell ref="H20:I20"/>
    <mergeCell ref="H37:O37"/>
    <mergeCell ref="J21:J22"/>
    <mergeCell ref="N21:N22"/>
    <mergeCell ref="J45:J46"/>
    <mergeCell ref="H45:H46"/>
    <mergeCell ref="N40:N41"/>
    <mergeCell ref="H52:I52"/>
    <mergeCell ref="J52:K52"/>
    <mergeCell ref="L52:M52"/>
    <mergeCell ref="H53:H54"/>
    <mergeCell ref="J53:J54"/>
    <mergeCell ref="L53:L54"/>
  </mergeCells>
  <phoneticPr fontId="2"/>
  <dataValidations xWindow="719" yWindow="241" count="2">
    <dataValidation type="list" allowBlank="1" showInputMessage="1" showErrorMessage="1" promptTitle="クリックで選択" prompt="いずれかに_x000a_○を選択して下さい" sqref="C24 I24 I26 I28 C30 C28 C26 C6 I6 I8 I10 C12 C10 C8" xr:uid="{00000000-0002-0000-0100-000000000000}">
      <formula1>"　,○"</formula1>
    </dataValidation>
    <dataValidation type="decimal" imeMode="off" operator="greaterThanOrEqual" allowBlank="1" showInputMessage="1" showErrorMessage="1" sqref="J40:J41 H40:H41 D40:D41 B40:B41 N40:N41 L40:L41 B45:B48 D45:D48 H45:H48 J45:J48 J21:J22 H21:H22 D21:D22 B21:B22 N21:N22 L21:L22 D53:D54 B53:B54 J53:J54 H53:H54" xr:uid="{00000000-0002-0000-0100-000001000000}">
      <formula1>0</formula1>
    </dataValidation>
  </dataValidations>
  <pageMargins left="0.78740157480314965" right="0.39370078740157483" top="0.78740157480314965" bottom="0.78740157480314965"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136"/>
  <sheetViews>
    <sheetView showGridLines="0" view="pageBreakPreview" zoomScaleNormal="100" zoomScaleSheetLayoutView="100" workbookViewId="0">
      <selection activeCell="J129" sqref="J129"/>
    </sheetView>
  </sheetViews>
  <sheetFormatPr defaultColWidth="9" defaultRowHeight="13.5" x14ac:dyDescent="0.15"/>
  <cols>
    <col min="1" max="1" width="1.625" style="1" customWidth="1"/>
    <col min="2" max="5" width="4.625" style="1" customWidth="1"/>
    <col min="6" max="6" width="3.625" style="1" customWidth="1"/>
    <col min="7" max="8" width="4.625" style="1" customWidth="1"/>
    <col min="9" max="9" width="3.625" style="1" customWidth="1"/>
    <col min="10" max="10" width="8.625" style="1" customWidth="1"/>
    <col min="11" max="11" width="3.625" style="1" customWidth="1"/>
    <col min="12" max="12" width="8.625" style="1" customWidth="1"/>
    <col min="13" max="13" width="3.625" style="1" customWidth="1"/>
    <col min="14" max="14" width="8.625" style="1" customWidth="1"/>
    <col min="15" max="15" width="3.625" style="1" customWidth="1"/>
    <col min="16" max="16" width="8.625" style="1" customWidth="1"/>
    <col min="17" max="17" width="3.625" style="1" customWidth="1"/>
    <col min="18" max="18" width="8.625" style="1" customWidth="1"/>
    <col min="19" max="19" width="3.625" style="1" customWidth="1"/>
    <col min="20" max="20" width="8.625" style="1" customWidth="1"/>
    <col min="21" max="21" width="3.625" style="1" customWidth="1"/>
    <col min="22" max="28" width="4.625" style="1" customWidth="1"/>
    <col min="29" max="42" width="7.625" style="1" customWidth="1"/>
    <col min="43" max="16384" width="9" style="1"/>
  </cols>
  <sheetData>
    <row r="1" spans="1:21" x14ac:dyDescent="0.15">
      <c r="A1" s="9"/>
    </row>
    <row r="2" spans="1:21" ht="17.25" x14ac:dyDescent="0.15">
      <c r="B2" s="46" t="s">
        <v>237</v>
      </c>
      <c r="C2" s="18"/>
      <c r="D2" s="18"/>
    </row>
    <row r="3" spans="1:21" ht="14.25" x14ac:dyDescent="0.15">
      <c r="B3" s="57" t="s">
        <v>772</v>
      </c>
      <c r="C3" s="58"/>
      <c r="D3" s="58"/>
      <c r="E3" s="59"/>
      <c r="F3" s="59"/>
      <c r="G3" s="59"/>
      <c r="H3" s="59"/>
      <c r="I3" s="59"/>
      <c r="J3" s="59"/>
      <c r="K3" s="59"/>
      <c r="L3" s="59"/>
      <c r="M3" s="60">
        <v>6</v>
      </c>
      <c r="N3" s="57" t="s">
        <v>238</v>
      </c>
      <c r="Q3" s="23"/>
      <c r="S3" s="17"/>
    </row>
    <row r="4" spans="1:21" ht="27" customHeight="1" thickBot="1" x14ac:dyDescent="0.2">
      <c r="B4" s="351" t="s">
        <v>239</v>
      </c>
      <c r="C4" s="352"/>
      <c r="D4" s="352"/>
      <c r="E4" s="353"/>
      <c r="F4" s="360" t="s">
        <v>773</v>
      </c>
      <c r="G4" s="371"/>
      <c r="H4" s="371"/>
      <c r="I4" s="371"/>
      <c r="J4" s="371"/>
      <c r="K4" s="372"/>
      <c r="L4" s="360" t="s">
        <v>774</v>
      </c>
      <c r="M4" s="371"/>
      <c r="N4" s="371"/>
      <c r="O4" s="372"/>
      <c r="P4" s="362" t="s">
        <v>240</v>
      </c>
      <c r="Q4" s="362"/>
      <c r="R4" s="362"/>
      <c r="S4" s="362"/>
      <c r="T4" s="362"/>
      <c r="U4" s="362"/>
    </row>
    <row r="5" spans="1:21" x14ac:dyDescent="0.15">
      <c r="B5" s="354" t="s">
        <v>241</v>
      </c>
      <c r="C5" s="355"/>
      <c r="D5" s="355"/>
      <c r="E5" s="426"/>
      <c r="F5" s="373"/>
      <c r="G5" s="374"/>
      <c r="H5" s="374"/>
      <c r="I5" s="374"/>
      <c r="J5" s="374"/>
      <c r="K5" s="24" t="s">
        <v>198</v>
      </c>
      <c r="L5" s="401"/>
      <c r="M5" s="374"/>
      <c r="N5" s="374"/>
      <c r="O5" s="24" t="s">
        <v>198</v>
      </c>
      <c r="P5" s="403"/>
      <c r="Q5" s="403"/>
      <c r="R5" s="403"/>
      <c r="S5" s="403"/>
      <c r="T5" s="403"/>
      <c r="U5" s="404"/>
    </row>
    <row r="6" spans="1:21" ht="14.25" thickBot="1" x14ac:dyDescent="0.2">
      <c r="B6" s="427"/>
      <c r="C6" s="428"/>
      <c r="D6" s="428"/>
      <c r="E6" s="429"/>
      <c r="F6" s="375"/>
      <c r="G6" s="376"/>
      <c r="H6" s="376"/>
      <c r="I6" s="376"/>
      <c r="J6" s="376"/>
      <c r="K6" s="28"/>
      <c r="L6" s="402"/>
      <c r="M6" s="376"/>
      <c r="N6" s="376"/>
      <c r="O6" s="28"/>
      <c r="P6" s="405"/>
      <c r="Q6" s="405"/>
      <c r="R6" s="405"/>
      <c r="S6" s="405"/>
      <c r="T6" s="405"/>
      <c r="U6" s="406"/>
    </row>
    <row r="7" spans="1:21" x14ac:dyDescent="0.15">
      <c r="B7" s="1" t="s">
        <v>200</v>
      </c>
    </row>
    <row r="8" spans="1:21" x14ac:dyDescent="0.15">
      <c r="B8" s="1" t="s">
        <v>775</v>
      </c>
    </row>
    <row r="9" spans="1:21" x14ac:dyDescent="0.15">
      <c r="B9" s="1" t="s">
        <v>353</v>
      </c>
    </row>
    <row r="10" spans="1:21" x14ac:dyDescent="0.15">
      <c r="B10" s="1" t="s">
        <v>354</v>
      </c>
    </row>
    <row r="11" spans="1:21" x14ac:dyDescent="0.15">
      <c r="B11" s="1" t="s">
        <v>264</v>
      </c>
    </row>
    <row r="12" spans="1:21" x14ac:dyDescent="0.15">
      <c r="B12" s="1" t="s">
        <v>265</v>
      </c>
    </row>
    <row r="13" spans="1:21" x14ac:dyDescent="0.15">
      <c r="B13" s="1" t="s">
        <v>586</v>
      </c>
    </row>
    <row r="16" spans="1:21" ht="14.25" x14ac:dyDescent="0.15">
      <c r="B16" s="172" t="s">
        <v>630</v>
      </c>
    </row>
    <row r="17" spans="2:21" x14ac:dyDescent="0.15">
      <c r="C17" s="1" t="s">
        <v>614</v>
      </c>
    </row>
    <row r="18" spans="2:21" x14ac:dyDescent="0.15">
      <c r="B18" s="361" t="s">
        <v>242</v>
      </c>
      <c r="C18" s="361"/>
      <c r="D18" s="377" t="s">
        <v>245</v>
      </c>
      <c r="E18" s="378"/>
      <c r="F18" s="379"/>
      <c r="G18" s="407" t="s">
        <v>246</v>
      </c>
      <c r="H18" s="407"/>
      <c r="I18" s="407"/>
      <c r="J18" s="407" t="s">
        <v>247</v>
      </c>
      <c r="K18" s="407"/>
      <c r="L18" s="407" t="s">
        <v>248</v>
      </c>
      <c r="M18" s="407"/>
      <c r="N18" s="407" t="s">
        <v>249</v>
      </c>
      <c r="O18" s="407"/>
      <c r="P18" s="407" t="s">
        <v>250</v>
      </c>
      <c r="Q18" s="407"/>
      <c r="R18" s="407" t="s">
        <v>251</v>
      </c>
      <c r="S18" s="407"/>
      <c r="T18" s="407" t="s">
        <v>252</v>
      </c>
      <c r="U18" s="407"/>
    </row>
    <row r="19" spans="2:21" x14ac:dyDescent="0.15">
      <c r="B19" s="361" t="s">
        <v>243</v>
      </c>
      <c r="C19" s="361"/>
      <c r="D19" s="351" t="s">
        <v>256</v>
      </c>
      <c r="E19" s="352"/>
      <c r="F19" s="353"/>
      <c r="G19" s="361" t="s">
        <v>257</v>
      </c>
      <c r="H19" s="361"/>
      <c r="I19" s="361"/>
      <c r="J19" s="361" t="s">
        <v>258</v>
      </c>
      <c r="K19" s="361"/>
      <c r="L19" s="361" t="s">
        <v>259</v>
      </c>
      <c r="M19" s="361"/>
      <c r="N19" s="361" t="s">
        <v>260</v>
      </c>
      <c r="O19" s="361"/>
      <c r="P19" s="361" t="s">
        <v>261</v>
      </c>
      <c r="Q19" s="361"/>
      <c r="R19" s="361" t="s">
        <v>262</v>
      </c>
      <c r="S19" s="361"/>
      <c r="T19" s="361" t="s">
        <v>263</v>
      </c>
      <c r="U19" s="361"/>
    </row>
    <row r="20" spans="2:21" x14ac:dyDescent="0.15">
      <c r="B20" s="361" t="s">
        <v>244</v>
      </c>
      <c r="C20" s="361"/>
      <c r="D20" s="354" t="s">
        <v>253</v>
      </c>
      <c r="E20" s="355"/>
      <c r="F20" s="356"/>
      <c r="G20" s="354" t="s">
        <v>253</v>
      </c>
      <c r="H20" s="355"/>
      <c r="I20" s="356"/>
      <c r="J20" s="354" t="s">
        <v>253</v>
      </c>
      <c r="K20" s="356"/>
      <c r="L20" s="360" t="s">
        <v>254</v>
      </c>
      <c r="M20" s="356"/>
      <c r="N20" s="360" t="s">
        <v>255</v>
      </c>
      <c r="O20" s="356"/>
      <c r="P20" s="360" t="s">
        <v>255</v>
      </c>
      <c r="Q20" s="356"/>
      <c r="R20" s="360" t="s">
        <v>255</v>
      </c>
      <c r="S20" s="356"/>
      <c r="T20" s="360" t="s">
        <v>254</v>
      </c>
      <c r="U20" s="356"/>
    </row>
    <row r="21" spans="2:21" ht="14.25" thickBot="1" x14ac:dyDescent="0.2">
      <c r="B21" s="361"/>
      <c r="C21" s="361"/>
      <c r="D21" s="357"/>
      <c r="E21" s="358"/>
      <c r="F21" s="359"/>
      <c r="G21" s="357"/>
      <c r="H21" s="358"/>
      <c r="I21" s="359"/>
      <c r="J21" s="357"/>
      <c r="K21" s="359"/>
      <c r="L21" s="357"/>
      <c r="M21" s="359"/>
      <c r="N21" s="357"/>
      <c r="O21" s="359"/>
      <c r="P21" s="357"/>
      <c r="Q21" s="359"/>
      <c r="R21" s="357"/>
      <c r="S21" s="359"/>
      <c r="T21" s="357"/>
      <c r="U21" s="359"/>
    </row>
    <row r="22" spans="2:21" x14ac:dyDescent="0.15">
      <c r="B22" s="360" t="s">
        <v>267</v>
      </c>
      <c r="C22" s="371"/>
      <c r="D22" s="422"/>
      <c r="E22" s="423"/>
      <c r="F22" s="157" t="s">
        <v>198</v>
      </c>
      <c r="G22" s="401"/>
      <c r="H22" s="374"/>
      <c r="I22" s="157" t="s">
        <v>198</v>
      </c>
      <c r="J22" s="401"/>
      <c r="K22" s="157" t="s">
        <v>198</v>
      </c>
      <c r="L22" s="401"/>
      <c r="M22" s="157" t="s">
        <v>198</v>
      </c>
      <c r="N22" s="401"/>
      <c r="O22" s="157" t="s">
        <v>198</v>
      </c>
      <c r="P22" s="401"/>
      <c r="Q22" s="157" t="s">
        <v>198</v>
      </c>
      <c r="R22" s="401"/>
      <c r="S22" s="157" t="s">
        <v>198</v>
      </c>
      <c r="T22" s="401"/>
      <c r="U22" s="158" t="s">
        <v>198</v>
      </c>
    </row>
    <row r="23" spans="2:21" x14ac:dyDescent="0.15">
      <c r="B23" s="380"/>
      <c r="C23" s="381"/>
      <c r="D23" s="424"/>
      <c r="E23" s="425"/>
      <c r="F23" s="159"/>
      <c r="G23" s="400"/>
      <c r="H23" s="409"/>
      <c r="I23" s="159"/>
      <c r="J23" s="400"/>
      <c r="K23" s="159"/>
      <c r="L23" s="400"/>
      <c r="M23" s="159"/>
      <c r="N23" s="400"/>
      <c r="O23" s="159"/>
      <c r="P23" s="400"/>
      <c r="Q23" s="159"/>
      <c r="R23" s="400"/>
      <c r="S23" s="159"/>
      <c r="T23" s="400"/>
      <c r="U23" s="160"/>
    </row>
    <row r="24" spans="2:21" x14ac:dyDescent="0.15">
      <c r="B24" s="361" t="s">
        <v>266</v>
      </c>
      <c r="C24" s="351"/>
      <c r="D24" s="418"/>
      <c r="E24" s="419"/>
      <c r="F24" s="161" t="s">
        <v>198</v>
      </c>
      <c r="G24" s="399"/>
      <c r="H24" s="408"/>
      <c r="I24" s="161" t="s">
        <v>198</v>
      </c>
      <c r="J24" s="399"/>
      <c r="K24" s="161" t="s">
        <v>198</v>
      </c>
      <c r="L24" s="399"/>
      <c r="M24" s="161" t="s">
        <v>198</v>
      </c>
      <c r="N24" s="399"/>
      <c r="O24" s="161" t="s">
        <v>198</v>
      </c>
      <c r="P24" s="399"/>
      <c r="Q24" s="161" t="s">
        <v>198</v>
      </c>
      <c r="R24" s="399"/>
      <c r="S24" s="161" t="s">
        <v>198</v>
      </c>
      <c r="T24" s="399"/>
      <c r="U24" s="162" t="s">
        <v>198</v>
      </c>
    </row>
    <row r="25" spans="2:21" x14ac:dyDescent="0.15">
      <c r="B25" s="361"/>
      <c r="C25" s="351"/>
      <c r="D25" s="420"/>
      <c r="E25" s="421"/>
      <c r="F25" s="159"/>
      <c r="G25" s="400"/>
      <c r="H25" s="409"/>
      <c r="I25" s="159"/>
      <c r="J25" s="400"/>
      <c r="K25" s="159"/>
      <c r="L25" s="400"/>
      <c r="M25" s="159"/>
      <c r="N25" s="400"/>
      <c r="O25" s="159"/>
      <c r="P25" s="400"/>
      <c r="Q25" s="159"/>
      <c r="R25" s="400"/>
      <c r="S25" s="159"/>
      <c r="T25" s="400"/>
      <c r="U25" s="160"/>
    </row>
    <row r="26" spans="2:21" x14ac:dyDescent="0.15">
      <c r="B26" s="382" t="s">
        <v>268</v>
      </c>
      <c r="C26" s="383"/>
      <c r="D26" s="414"/>
      <c r="E26" s="415"/>
      <c r="F26" s="161" t="s">
        <v>198</v>
      </c>
      <c r="G26" s="399"/>
      <c r="H26" s="408"/>
      <c r="I26" s="161" t="s">
        <v>198</v>
      </c>
      <c r="J26" s="399"/>
      <c r="K26" s="161" t="s">
        <v>198</v>
      </c>
      <c r="L26" s="399"/>
      <c r="M26" s="161" t="s">
        <v>198</v>
      </c>
      <c r="N26" s="399"/>
      <c r="O26" s="161" t="s">
        <v>198</v>
      </c>
      <c r="P26" s="399"/>
      <c r="Q26" s="161" t="s">
        <v>198</v>
      </c>
      <c r="R26" s="399"/>
      <c r="S26" s="161" t="s">
        <v>198</v>
      </c>
      <c r="T26" s="399"/>
      <c r="U26" s="162" t="s">
        <v>198</v>
      </c>
    </row>
    <row r="27" spans="2:21" ht="14.25" thickBot="1" x14ac:dyDescent="0.2">
      <c r="B27" s="382"/>
      <c r="C27" s="383"/>
      <c r="D27" s="416"/>
      <c r="E27" s="417"/>
      <c r="F27" s="163"/>
      <c r="G27" s="402"/>
      <c r="H27" s="376"/>
      <c r="I27" s="163"/>
      <c r="J27" s="402"/>
      <c r="K27" s="163"/>
      <c r="L27" s="402"/>
      <c r="M27" s="163"/>
      <c r="N27" s="402"/>
      <c r="O27" s="163"/>
      <c r="P27" s="402"/>
      <c r="Q27" s="163"/>
      <c r="R27" s="402"/>
      <c r="S27" s="163"/>
      <c r="T27" s="402"/>
      <c r="U27" s="164"/>
    </row>
    <row r="29" spans="2:21" x14ac:dyDescent="0.15">
      <c r="B29" s="20" t="s">
        <v>216</v>
      </c>
      <c r="C29" s="1" t="s">
        <v>269</v>
      </c>
    </row>
    <row r="30" spans="2:21" x14ac:dyDescent="0.15">
      <c r="B30" s="20" t="s">
        <v>216</v>
      </c>
      <c r="C30" s="1" t="s">
        <v>270</v>
      </c>
    </row>
    <row r="31" spans="2:21" x14ac:dyDescent="0.15">
      <c r="B31" s="20"/>
      <c r="C31" s="1" t="s">
        <v>271</v>
      </c>
      <c r="F31" s="413"/>
      <c r="G31" s="413"/>
      <c r="H31" s="413"/>
      <c r="I31" s="413"/>
      <c r="J31" s="413"/>
      <c r="K31" s="413"/>
      <c r="L31" s="413"/>
      <c r="M31" s="413"/>
      <c r="N31" s="413"/>
      <c r="O31" s="413"/>
      <c r="P31" s="413"/>
      <c r="Q31" s="413"/>
      <c r="R31" s="413"/>
      <c r="S31" s="413"/>
      <c r="T31" s="1" t="s">
        <v>587</v>
      </c>
    </row>
    <row r="32" spans="2:21" x14ac:dyDescent="0.15">
      <c r="C32" s="16" t="str">
        <f>IF(COUNTIF(B29:B31,"○")=0,"１～３のうち一つだけ選択して下さい。",IF(COUNTIF(B29:B31,"○")&lt;&gt;1,"選択エラー!!　一つだけを選択して下さい",""))</f>
        <v>１～３のうち一つだけ選択して下さい。</v>
      </c>
      <c r="D32" s="16"/>
    </row>
    <row r="33" spans="2:21" x14ac:dyDescent="0.15">
      <c r="B33" s="1" t="s">
        <v>200</v>
      </c>
    </row>
    <row r="34" spans="2:21" x14ac:dyDescent="0.15">
      <c r="B34" s="1" t="s">
        <v>776</v>
      </c>
    </row>
    <row r="35" spans="2:21" x14ac:dyDescent="0.15">
      <c r="B35" s="1" t="s">
        <v>615</v>
      </c>
    </row>
    <row r="36" spans="2:21" x14ac:dyDescent="0.15">
      <c r="B36" s="1" t="s">
        <v>272</v>
      </c>
    </row>
    <row r="37" spans="2:21" x14ac:dyDescent="0.15">
      <c r="B37" s="1" t="s">
        <v>355</v>
      </c>
    </row>
    <row r="38" spans="2:21" x14ac:dyDescent="0.15">
      <c r="B38" s="1" t="s">
        <v>356</v>
      </c>
    </row>
    <row r="39" spans="2:21" x14ac:dyDescent="0.15">
      <c r="B39" s="1" t="s">
        <v>273</v>
      </c>
    </row>
    <row r="40" spans="2:21" x14ac:dyDescent="0.15">
      <c r="B40" s="1" t="s">
        <v>274</v>
      </c>
    </row>
    <row r="41" spans="2:21" x14ac:dyDescent="0.15">
      <c r="B41" s="1" t="s">
        <v>275</v>
      </c>
    </row>
    <row r="42" spans="2:21" x14ac:dyDescent="0.15">
      <c r="B42" s="1" t="s">
        <v>357</v>
      </c>
    </row>
    <row r="43" spans="2:21" x14ac:dyDescent="0.15">
      <c r="B43" s="1" t="s">
        <v>358</v>
      </c>
    </row>
    <row r="44" spans="2:21" x14ac:dyDescent="0.15">
      <c r="B44" s="1" t="s">
        <v>777</v>
      </c>
    </row>
    <row r="47" spans="2:21" ht="14.25" x14ac:dyDescent="0.15">
      <c r="B47" s="57" t="s">
        <v>276</v>
      </c>
    </row>
    <row r="48" spans="2:21" x14ac:dyDescent="0.15">
      <c r="B48" s="384" t="s">
        <v>283</v>
      </c>
      <c r="C48" s="385"/>
      <c r="D48" s="385"/>
      <c r="E48" s="385"/>
      <c r="F48" s="385"/>
      <c r="G48" s="385"/>
      <c r="H48" s="386"/>
      <c r="I48" s="433" t="s">
        <v>277</v>
      </c>
      <c r="J48" s="353" t="s">
        <v>282</v>
      </c>
      <c r="K48" s="361"/>
      <c r="L48" s="361" t="s">
        <v>278</v>
      </c>
      <c r="M48" s="361"/>
      <c r="N48" s="361"/>
      <c r="O48" s="361"/>
      <c r="P48" s="361"/>
      <c r="Q48" s="361"/>
      <c r="R48" s="361"/>
      <c r="S48" s="361"/>
      <c r="T48" s="361"/>
      <c r="U48" s="361"/>
    </row>
    <row r="49" spans="2:21" x14ac:dyDescent="0.15">
      <c r="B49" s="387"/>
      <c r="C49" s="388"/>
      <c r="D49" s="388"/>
      <c r="E49" s="388"/>
      <c r="F49" s="388"/>
      <c r="G49" s="388"/>
      <c r="H49" s="389"/>
      <c r="I49" s="433"/>
      <c r="J49" s="353"/>
      <c r="K49" s="361"/>
      <c r="L49" s="361" t="s">
        <v>279</v>
      </c>
      <c r="M49" s="361"/>
      <c r="N49" s="361" t="s">
        <v>280</v>
      </c>
      <c r="O49" s="361"/>
      <c r="P49" s="361" t="s">
        <v>281</v>
      </c>
      <c r="Q49" s="361"/>
      <c r="R49" s="354" t="s">
        <v>303</v>
      </c>
      <c r="S49" s="21"/>
      <c r="T49" s="21"/>
      <c r="U49" s="22"/>
    </row>
    <row r="50" spans="2:21" x14ac:dyDescent="0.15">
      <c r="B50" s="387"/>
      <c r="C50" s="388"/>
      <c r="D50" s="388"/>
      <c r="E50" s="388"/>
      <c r="F50" s="388"/>
      <c r="G50" s="388"/>
      <c r="H50" s="389"/>
      <c r="I50" s="433"/>
      <c r="J50" s="353"/>
      <c r="K50" s="361"/>
      <c r="L50" s="361"/>
      <c r="M50" s="361"/>
      <c r="N50" s="361"/>
      <c r="O50" s="361"/>
      <c r="P50" s="361"/>
      <c r="Q50" s="361"/>
      <c r="R50" s="357"/>
      <c r="S50" s="410"/>
      <c r="T50" s="410"/>
      <c r="U50" s="38" t="s">
        <v>587</v>
      </c>
    </row>
    <row r="51" spans="2:21" ht="14.25" thickBot="1" x14ac:dyDescent="0.2">
      <c r="B51" s="390"/>
      <c r="C51" s="391"/>
      <c r="D51" s="391"/>
      <c r="E51" s="391"/>
      <c r="F51" s="391"/>
      <c r="G51" s="391"/>
      <c r="H51" s="392"/>
      <c r="I51" s="433"/>
      <c r="J51" s="353"/>
      <c r="K51" s="361"/>
      <c r="L51" s="362"/>
      <c r="M51" s="362"/>
      <c r="N51" s="362"/>
      <c r="O51" s="362"/>
      <c r="P51" s="362"/>
      <c r="Q51" s="362"/>
      <c r="R51" s="436"/>
      <c r="S51" s="39"/>
      <c r="T51" s="39"/>
      <c r="U51" s="35"/>
    </row>
    <row r="52" spans="2:21" ht="13.9" customHeight="1" x14ac:dyDescent="0.15">
      <c r="B52" s="365" t="s">
        <v>284</v>
      </c>
      <c r="C52" s="366"/>
      <c r="D52" s="366"/>
      <c r="E52" s="366"/>
      <c r="F52" s="366"/>
      <c r="G52" s="366"/>
      <c r="H52" s="367"/>
      <c r="I52" s="36"/>
      <c r="J52" s="353" t="s">
        <v>588</v>
      </c>
      <c r="K52" s="351"/>
      <c r="L52" s="411"/>
      <c r="M52" s="412"/>
      <c r="N52" s="430"/>
      <c r="O52" s="412"/>
      <c r="P52" s="430" t="s">
        <v>216</v>
      </c>
      <c r="Q52" s="412"/>
      <c r="R52" s="430" t="s">
        <v>216</v>
      </c>
      <c r="S52" s="431"/>
      <c r="T52" s="431"/>
      <c r="U52" s="432"/>
    </row>
    <row r="53" spans="2:21" ht="13.9" customHeight="1" x14ac:dyDescent="0.15">
      <c r="B53" s="393" t="s">
        <v>285</v>
      </c>
      <c r="C53" s="394"/>
      <c r="D53" s="394"/>
      <c r="E53" s="395"/>
      <c r="F53" s="437" t="s">
        <v>638</v>
      </c>
      <c r="G53" s="438"/>
      <c r="H53" s="439"/>
      <c r="I53" s="36" t="s">
        <v>216</v>
      </c>
      <c r="J53" s="369"/>
      <c r="K53" s="370"/>
      <c r="L53" s="368" t="s">
        <v>216</v>
      </c>
      <c r="M53" s="364"/>
      <c r="N53" s="363" t="s">
        <v>216</v>
      </c>
      <c r="O53" s="364"/>
      <c r="P53" s="363" t="s">
        <v>216</v>
      </c>
      <c r="Q53" s="364"/>
      <c r="R53" s="363" t="s">
        <v>216</v>
      </c>
      <c r="S53" s="434"/>
      <c r="T53" s="434"/>
      <c r="U53" s="435"/>
    </row>
    <row r="54" spans="2:21" ht="13.9" customHeight="1" x14ac:dyDescent="0.15">
      <c r="B54" s="396"/>
      <c r="C54" s="397"/>
      <c r="D54" s="397"/>
      <c r="E54" s="398"/>
      <c r="F54" s="437" t="s">
        <v>639</v>
      </c>
      <c r="G54" s="438"/>
      <c r="H54" s="439"/>
      <c r="I54" s="36"/>
      <c r="J54" s="369"/>
      <c r="K54" s="370"/>
      <c r="L54" s="368" t="s">
        <v>216</v>
      </c>
      <c r="M54" s="364"/>
      <c r="N54" s="363" t="s">
        <v>216</v>
      </c>
      <c r="O54" s="364"/>
      <c r="P54" s="363" t="s">
        <v>216</v>
      </c>
      <c r="Q54" s="364"/>
      <c r="R54" s="363" t="s">
        <v>216</v>
      </c>
      <c r="S54" s="434"/>
      <c r="T54" s="434"/>
      <c r="U54" s="435"/>
    </row>
    <row r="55" spans="2:21" ht="13.9" customHeight="1" x14ac:dyDescent="0.15">
      <c r="B55" s="365" t="s">
        <v>286</v>
      </c>
      <c r="C55" s="366"/>
      <c r="D55" s="366"/>
      <c r="E55" s="366"/>
      <c r="F55" s="366"/>
      <c r="G55" s="366"/>
      <c r="H55" s="367"/>
      <c r="I55" s="36" t="s">
        <v>216</v>
      </c>
      <c r="J55" s="369"/>
      <c r="K55" s="370"/>
      <c r="L55" s="368" t="s">
        <v>216</v>
      </c>
      <c r="M55" s="364"/>
      <c r="N55" s="363" t="s">
        <v>216</v>
      </c>
      <c r="O55" s="364"/>
      <c r="P55" s="363" t="s">
        <v>216</v>
      </c>
      <c r="Q55" s="364"/>
      <c r="R55" s="363" t="s">
        <v>216</v>
      </c>
      <c r="S55" s="434"/>
      <c r="T55" s="434"/>
      <c r="U55" s="435"/>
    </row>
    <row r="56" spans="2:21" ht="13.9" customHeight="1" x14ac:dyDescent="0.15">
      <c r="B56" s="365" t="s">
        <v>287</v>
      </c>
      <c r="C56" s="366"/>
      <c r="D56" s="366"/>
      <c r="E56" s="366"/>
      <c r="F56" s="366"/>
      <c r="G56" s="366"/>
      <c r="H56" s="367"/>
      <c r="I56" s="36" t="s">
        <v>216</v>
      </c>
      <c r="J56" s="369"/>
      <c r="K56" s="370"/>
      <c r="L56" s="368" t="s">
        <v>216</v>
      </c>
      <c r="M56" s="364"/>
      <c r="N56" s="363" t="s">
        <v>216</v>
      </c>
      <c r="O56" s="364"/>
      <c r="P56" s="363" t="s">
        <v>216</v>
      </c>
      <c r="Q56" s="364"/>
      <c r="R56" s="363" t="s">
        <v>216</v>
      </c>
      <c r="S56" s="434"/>
      <c r="T56" s="434"/>
      <c r="U56" s="435"/>
    </row>
    <row r="57" spans="2:21" ht="13.9" customHeight="1" x14ac:dyDescent="0.15">
      <c r="B57" s="365" t="s">
        <v>288</v>
      </c>
      <c r="C57" s="366"/>
      <c r="D57" s="366"/>
      <c r="E57" s="366"/>
      <c r="F57" s="366"/>
      <c r="G57" s="366"/>
      <c r="H57" s="367"/>
      <c r="I57" s="36" t="s">
        <v>216</v>
      </c>
      <c r="J57" s="369"/>
      <c r="K57" s="370"/>
      <c r="L57" s="368" t="s">
        <v>216</v>
      </c>
      <c r="M57" s="364"/>
      <c r="N57" s="363"/>
      <c r="O57" s="364"/>
      <c r="P57" s="363" t="s">
        <v>216</v>
      </c>
      <c r="Q57" s="364"/>
      <c r="R57" s="363" t="s">
        <v>216</v>
      </c>
      <c r="S57" s="434"/>
      <c r="T57" s="434"/>
      <c r="U57" s="435"/>
    </row>
    <row r="58" spans="2:21" ht="13.9" customHeight="1" x14ac:dyDescent="0.15">
      <c r="B58" s="365" t="s">
        <v>289</v>
      </c>
      <c r="C58" s="366"/>
      <c r="D58" s="366"/>
      <c r="E58" s="366"/>
      <c r="F58" s="366"/>
      <c r="G58" s="366"/>
      <c r="H58" s="367"/>
      <c r="I58" s="36" t="s">
        <v>216</v>
      </c>
      <c r="J58" s="369"/>
      <c r="K58" s="370"/>
      <c r="L58" s="368" t="s">
        <v>216</v>
      </c>
      <c r="M58" s="364"/>
      <c r="N58" s="363" t="s">
        <v>216</v>
      </c>
      <c r="O58" s="364"/>
      <c r="P58" s="363" t="s">
        <v>216</v>
      </c>
      <c r="Q58" s="364"/>
      <c r="R58" s="363" t="s">
        <v>216</v>
      </c>
      <c r="S58" s="434"/>
      <c r="T58" s="434"/>
      <c r="U58" s="435"/>
    </row>
    <row r="59" spans="2:21" ht="13.9" customHeight="1" x14ac:dyDescent="0.15">
      <c r="B59" s="365" t="s">
        <v>290</v>
      </c>
      <c r="C59" s="366"/>
      <c r="D59" s="366"/>
      <c r="E59" s="366"/>
      <c r="F59" s="366"/>
      <c r="G59" s="366"/>
      <c r="H59" s="367"/>
      <c r="I59" s="36" t="s">
        <v>216</v>
      </c>
      <c r="J59" s="369"/>
      <c r="K59" s="370"/>
      <c r="L59" s="368" t="s">
        <v>216</v>
      </c>
      <c r="M59" s="364"/>
      <c r="N59" s="363" t="s">
        <v>216</v>
      </c>
      <c r="O59" s="364"/>
      <c r="P59" s="363" t="s">
        <v>216</v>
      </c>
      <c r="Q59" s="364"/>
      <c r="R59" s="363" t="s">
        <v>216</v>
      </c>
      <c r="S59" s="434"/>
      <c r="T59" s="434"/>
      <c r="U59" s="435"/>
    </row>
    <row r="60" spans="2:21" ht="13.9" customHeight="1" x14ac:dyDescent="0.15">
      <c r="B60" s="365" t="s">
        <v>291</v>
      </c>
      <c r="C60" s="366"/>
      <c r="D60" s="366"/>
      <c r="E60" s="366"/>
      <c r="F60" s="366"/>
      <c r="G60" s="366"/>
      <c r="H60" s="367"/>
      <c r="I60" s="36" t="s">
        <v>216</v>
      </c>
      <c r="J60" s="369"/>
      <c r="K60" s="370"/>
      <c r="L60" s="368" t="s">
        <v>216</v>
      </c>
      <c r="M60" s="364"/>
      <c r="N60" s="363" t="s">
        <v>216</v>
      </c>
      <c r="O60" s="364"/>
      <c r="P60" s="363" t="s">
        <v>216</v>
      </c>
      <c r="Q60" s="364"/>
      <c r="R60" s="363" t="s">
        <v>216</v>
      </c>
      <c r="S60" s="434"/>
      <c r="T60" s="434"/>
      <c r="U60" s="435"/>
    </row>
    <row r="61" spans="2:21" ht="13.9" customHeight="1" x14ac:dyDescent="0.15">
      <c r="B61" s="365" t="s">
        <v>292</v>
      </c>
      <c r="C61" s="366"/>
      <c r="D61" s="366"/>
      <c r="E61" s="366"/>
      <c r="F61" s="366"/>
      <c r="G61" s="366"/>
      <c r="H61" s="367"/>
      <c r="I61" s="36" t="s">
        <v>216</v>
      </c>
      <c r="J61" s="369"/>
      <c r="K61" s="370"/>
      <c r="L61" s="368" t="s">
        <v>216</v>
      </c>
      <c r="M61" s="364"/>
      <c r="N61" s="363" t="s">
        <v>216</v>
      </c>
      <c r="O61" s="364"/>
      <c r="P61" s="363" t="s">
        <v>216</v>
      </c>
      <c r="Q61" s="364"/>
      <c r="R61" s="363" t="s">
        <v>216</v>
      </c>
      <c r="S61" s="434"/>
      <c r="T61" s="434"/>
      <c r="U61" s="435"/>
    </row>
    <row r="62" spans="2:21" ht="13.9" customHeight="1" x14ac:dyDescent="0.15">
      <c r="B62" s="365" t="s">
        <v>293</v>
      </c>
      <c r="C62" s="366"/>
      <c r="D62" s="366"/>
      <c r="E62" s="366"/>
      <c r="F62" s="366"/>
      <c r="G62" s="366"/>
      <c r="H62" s="367"/>
      <c r="I62" s="36" t="s">
        <v>216</v>
      </c>
      <c r="J62" s="369"/>
      <c r="K62" s="370"/>
      <c r="L62" s="368" t="s">
        <v>216</v>
      </c>
      <c r="M62" s="364"/>
      <c r="N62" s="363" t="s">
        <v>216</v>
      </c>
      <c r="O62" s="364"/>
      <c r="P62" s="363" t="s">
        <v>216</v>
      </c>
      <c r="Q62" s="364"/>
      <c r="R62" s="363" t="s">
        <v>216</v>
      </c>
      <c r="S62" s="434"/>
      <c r="T62" s="434"/>
      <c r="U62" s="435"/>
    </row>
    <row r="63" spans="2:21" ht="13.9" customHeight="1" x14ac:dyDescent="0.15">
      <c r="B63" s="365" t="s">
        <v>294</v>
      </c>
      <c r="C63" s="366"/>
      <c r="D63" s="366"/>
      <c r="E63" s="366"/>
      <c r="F63" s="366"/>
      <c r="G63" s="366"/>
      <c r="H63" s="367"/>
      <c r="I63" s="36" t="s">
        <v>216</v>
      </c>
      <c r="J63" s="369"/>
      <c r="K63" s="370"/>
      <c r="L63" s="368" t="s">
        <v>216</v>
      </c>
      <c r="M63" s="364"/>
      <c r="N63" s="363" t="s">
        <v>216</v>
      </c>
      <c r="O63" s="364"/>
      <c r="P63" s="363" t="s">
        <v>216</v>
      </c>
      <c r="Q63" s="364"/>
      <c r="R63" s="363" t="s">
        <v>216</v>
      </c>
      <c r="S63" s="434"/>
      <c r="T63" s="434"/>
      <c r="U63" s="435"/>
    </row>
    <row r="64" spans="2:21" ht="13.9" customHeight="1" x14ac:dyDescent="0.15">
      <c r="B64" s="365" t="s">
        <v>295</v>
      </c>
      <c r="C64" s="366"/>
      <c r="D64" s="366"/>
      <c r="E64" s="366"/>
      <c r="F64" s="366"/>
      <c r="G64" s="366"/>
      <c r="H64" s="367"/>
      <c r="I64" s="36" t="s">
        <v>216</v>
      </c>
      <c r="J64" s="369"/>
      <c r="K64" s="370"/>
      <c r="L64" s="368" t="s">
        <v>216</v>
      </c>
      <c r="M64" s="364"/>
      <c r="N64" s="363" t="s">
        <v>216</v>
      </c>
      <c r="O64" s="364"/>
      <c r="P64" s="363" t="s">
        <v>216</v>
      </c>
      <c r="Q64" s="364"/>
      <c r="R64" s="363" t="s">
        <v>216</v>
      </c>
      <c r="S64" s="434"/>
      <c r="T64" s="434"/>
      <c r="U64" s="435"/>
    </row>
    <row r="65" spans="2:21" ht="13.9" customHeight="1" x14ac:dyDescent="0.15">
      <c r="B65" s="365" t="s">
        <v>296</v>
      </c>
      <c r="C65" s="366"/>
      <c r="D65" s="366"/>
      <c r="E65" s="366"/>
      <c r="F65" s="366"/>
      <c r="G65" s="366"/>
      <c r="H65" s="367"/>
      <c r="I65" s="36" t="s">
        <v>216</v>
      </c>
      <c r="J65" s="369"/>
      <c r="K65" s="370"/>
      <c r="L65" s="368" t="s">
        <v>216</v>
      </c>
      <c r="M65" s="364"/>
      <c r="N65" s="363" t="s">
        <v>216</v>
      </c>
      <c r="O65" s="364"/>
      <c r="P65" s="363" t="s">
        <v>216</v>
      </c>
      <c r="Q65" s="364"/>
      <c r="R65" s="363" t="s">
        <v>216</v>
      </c>
      <c r="S65" s="434"/>
      <c r="T65" s="434"/>
      <c r="U65" s="435"/>
    </row>
    <row r="66" spans="2:21" ht="13.9" customHeight="1" x14ac:dyDescent="0.15">
      <c r="B66" s="365" t="s">
        <v>297</v>
      </c>
      <c r="C66" s="366"/>
      <c r="D66" s="366"/>
      <c r="E66" s="366"/>
      <c r="F66" s="366"/>
      <c r="G66" s="366"/>
      <c r="H66" s="367"/>
      <c r="I66" s="36" t="s">
        <v>216</v>
      </c>
      <c r="J66" s="369"/>
      <c r="K66" s="370"/>
      <c r="L66" s="368" t="s">
        <v>216</v>
      </c>
      <c r="M66" s="364"/>
      <c r="N66" s="363" t="s">
        <v>216</v>
      </c>
      <c r="O66" s="364"/>
      <c r="P66" s="363" t="s">
        <v>216</v>
      </c>
      <c r="Q66" s="364"/>
      <c r="R66" s="363" t="s">
        <v>216</v>
      </c>
      <c r="S66" s="434"/>
      <c r="T66" s="434"/>
      <c r="U66" s="435"/>
    </row>
    <row r="67" spans="2:21" ht="13.9" customHeight="1" x14ac:dyDescent="0.15">
      <c r="B67" s="365" t="s">
        <v>298</v>
      </c>
      <c r="C67" s="366"/>
      <c r="D67" s="366"/>
      <c r="E67" s="366"/>
      <c r="F67" s="366"/>
      <c r="G67" s="366"/>
      <c r="H67" s="367"/>
      <c r="I67" s="36" t="s">
        <v>216</v>
      </c>
      <c r="J67" s="369"/>
      <c r="K67" s="370"/>
      <c r="L67" s="368" t="s">
        <v>216</v>
      </c>
      <c r="M67" s="364"/>
      <c r="N67" s="363" t="s">
        <v>216</v>
      </c>
      <c r="O67" s="364"/>
      <c r="P67" s="363" t="s">
        <v>216</v>
      </c>
      <c r="Q67" s="364"/>
      <c r="R67" s="363" t="s">
        <v>216</v>
      </c>
      <c r="S67" s="434"/>
      <c r="T67" s="434"/>
      <c r="U67" s="435"/>
    </row>
    <row r="68" spans="2:21" ht="13.9" customHeight="1" x14ac:dyDescent="0.15">
      <c r="B68" s="365" t="s">
        <v>299</v>
      </c>
      <c r="C68" s="366"/>
      <c r="D68" s="366"/>
      <c r="E68" s="366"/>
      <c r="F68" s="366"/>
      <c r="G68" s="366"/>
      <c r="H68" s="367"/>
      <c r="I68" s="36" t="s">
        <v>216</v>
      </c>
      <c r="J68" s="369"/>
      <c r="K68" s="370"/>
      <c r="L68" s="368" t="s">
        <v>216</v>
      </c>
      <c r="M68" s="364"/>
      <c r="N68" s="363" t="s">
        <v>216</v>
      </c>
      <c r="O68" s="364"/>
      <c r="P68" s="363" t="s">
        <v>216</v>
      </c>
      <c r="Q68" s="364"/>
      <c r="R68" s="363" t="s">
        <v>216</v>
      </c>
      <c r="S68" s="434"/>
      <c r="T68" s="434"/>
      <c r="U68" s="435"/>
    </row>
    <row r="69" spans="2:21" ht="13.9" customHeight="1" x14ac:dyDescent="0.15">
      <c r="B69" s="365" t="s">
        <v>300</v>
      </c>
      <c r="C69" s="366"/>
      <c r="D69" s="366"/>
      <c r="E69" s="366"/>
      <c r="F69" s="366"/>
      <c r="G69" s="366"/>
      <c r="H69" s="367"/>
      <c r="I69" s="36" t="s">
        <v>216</v>
      </c>
      <c r="J69" s="369"/>
      <c r="K69" s="370"/>
      <c r="L69" s="368" t="s">
        <v>216</v>
      </c>
      <c r="M69" s="364"/>
      <c r="N69" s="363" t="s">
        <v>216</v>
      </c>
      <c r="O69" s="364"/>
      <c r="P69" s="363" t="s">
        <v>216</v>
      </c>
      <c r="Q69" s="364"/>
      <c r="R69" s="363" t="s">
        <v>216</v>
      </c>
      <c r="S69" s="434"/>
      <c r="T69" s="434"/>
      <c r="U69" s="435"/>
    </row>
    <row r="70" spans="2:21" ht="13.9" customHeight="1" thickBot="1" x14ac:dyDescent="0.2">
      <c r="B70" s="30" t="s">
        <v>303</v>
      </c>
      <c r="C70" s="31"/>
      <c r="D70" s="434"/>
      <c r="E70" s="434"/>
      <c r="F70" s="434"/>
      <c r="G70" s="434"/>
      <c r="H70" s="37" t="s">
        <v>587</v>
      </c>
      <c r="I70" s="36" t="s">
        <v>216</v>
      </c>
      <c r="J70" s="369"/>
      <c r="K70" s="370"/>
      <c r="L70" s="452" t="s">
        <v>216</v>
      </c>
      <c r="M70" s="443"/>
      <c r="N70" s="440" t="s">
        <v>216</v>
      </c>
      <c r="O70" s="443"/>
      <c r="P70" s="440" t="s">
        <v>216</v>
      </c>
      <c r="Q70" s="443"/>
      <c r="R70" s="440" t="s">
        <v>216</v>
      </c>
      <c r="S70" s="441"/>
      <c r="T70" s="441"/>
      <c r="U70" s="442"/>
    </row>
    <row r="71" spans="2:21" x14ac:dyDescent="0.15">
      <c r="B71" s="1" t="s">
        <v>200</v>
      </c>
    </row>
    <row r="72" spans="2:21" x14ac:dyDescent="0.15">
      <c r="B72" s="1" t="s">
        <v>301</v>
      </c>
    </row>
    <row r="73" spans="2:21" x14ac:dyDescent="0.15">
      <c r="B73" s="1" t="s">
        <v>302</v>
      </c>
    </row>
    <row r="74" spans="2:21" x14ac:dyDescent="0.15">
      <c r="B74" s="1" t="s">
        <v>359</v>
      </c>
    </row>
    <row r="77" spans="2:21" ht="14.25" x14ac:dyDescent="0.15">
      <c r="B77" s="57" t="s">
        <v>778</v>
      </c>
    </row>
    <row r="78" spans="2:21" x14ac:dyDescent="0.15">
      <c r="D78" s="351" t="s">
        <v>311</v>
      </c>
      <c r="E78" s="352"/>
      <c r="F78" s="352"/>
      <c r="G78" s="352"/>
      <c r="H78" s="352"/>
      <c r="I78" s="352"/>
      <c r="J78" s="352"/>
      <c r="K78" s="353"/>
      <c r="L78" s="361" t="s">
        <v>309</v>
      </c>
      <c r="M78" s="361"/>
      <c r="N78" s="361" t="s">
        <v>308</v>
      </c>
      <c r="O78" s="361"/>
      <c r="P78" s="361" t="s">
        <v>307</v>
      </c>
      <c r="Q78" s="361"/>
    </row>
    <row r="79" spans="2:21" ht="14.25" thickBot="1" x14ac:dyDescent="0.2">
      <c r="C79" s="34"/>
      <c r="D79" s="362" t="s">
        <v>304</v>
      </c>
      <c r="E79" s="362"/>
      <c r="F79" s="362"/>
      <c r="G79" s="362" t="s">
        <v>305</v>
      </c>
      <c r="H79" s="362"/>
      <c r="I79" s="362"/>
      <c r="J79" s="362" t="s">
        <v>310</v>
      </c>
      <c r="K79" s="362"/>
      <c r="L79" s="362"/>
      <c r="M79" s="362"/>
      <c r="N79" s="362"/>
      <c r="O79" s="362"/>
      <c r="P79" s="362"/>
      <c r="Q79" s="362"/>
    </row>
    <row r="80" spans="2:21" x14ac:dyDescent="0.15">
      <c r="B80" s="34"/>
      <c r="C80" s="34"/>
      <c r="D80" s="373"/>
      <c r="E80" s="374"/>
      <c r="F80" s="40" t="s">
        <v>198</v>
      </c>
      <c r="G80" s="401"/>
      <c r="H80" s="374"/>
      <c r="I80" s="40" t="s">
        <v>198</v>
      </c>
      <c r="J80" s="401"/>
      <c r="K80" s="40" t="s">
        <v>198</v>
      </c>
      <c r="L80" s="401"/>
      <c r="M80" s="40" t="s">
        <v>198</v>
      </c>
      <c r="N80" s="401"/>
      <c r="O80" s="40" t="s">
        <v>198</v>
      </c>
      <c r="P80" s="401"/>
      <c r="Q80" s="13" t="s">
        <v>198</v>
      </c>
    </row>
    <row r="81" spans="2:18" ht="14.25" thickBot="1" x14ac:dyDescent="0.2">
      <c r="B81" s="34"/>
      <c r="C81" s="34"/>
      <c r="D81" s="375"/>
      <c r="E81" s="376"/>
      <c r="F81" s="28"/>
      <c r="G81" s="402"/>
      <c r="H81" s="376"/>
      <c r="I81" s="28"/>
      <c r="J81" s="402"/>
      <c r="K81" s="28"/>
      <c r="L81" s="402"/>
      <c r="M81" s="28"/>
      <c r="N81" s="402"/>
      <c r="O81" s="28"/>
      <c r="P81" s="402"/>
      <c r="Q81" s="8"/>
    </row>
    <row r="82" spans="2:18" x14ac:dyDescent="0.15">
      <c r="B82" s="1" t="s">
        <v>200</v>
      </c>
    </row>
    <row r="83" spans="2:18" x14ac:dyDescent="0.15">
      <c r="B83" s="1" t="s">
        <v>360</v>
      </c>
    </row>
    <row r="84" spans="2:18" x14ac:dyDescent="0.15">
      <c r="B84" s="1" t="s">
        <v>589</v>
      </c>
    </row>
    <row r="85" spans="2:18" x14ac:dyDescent="0.15">
      <c r="B85" s="1" t="s">
        <v>361</v>
      </c>
      <c r="H85" s="34"/>
    </row>
    <row r="86" spans="2:18" x14ac:dyDescent="0.15">
      <c r="B86" s="1" t="s">
        <v>362</v>
      </c>
    </row>
    <row r="89" spans="2:18" ht="14.25" x14ac:dyDescent="0.15">
      <c r="B89" s="57" t="s">
        <v>312</v>
      </c>
    </row>
    <row r="90" spans="2:18" x14ac:dyDescent="0.15">
      <c r="B90" s="33" t="s">
        <v>817</v>
      </c>
      <c r="G90" s="171"/>
    </row>
    <row r="91" spans="2:18" ht="14.25" thickBot="1" x14ac:dyDescent="0.2">
      <c r="B91" s="354" t="s">
        <v>314</v>
      </c>
      <c r="C91" s="355"/>
      <c r="D91" s="355"/>
      <c r="E91" s="355"/>
      <c r="F91" s="355"/>
      <c r="G91" s="355"/>
      <c r="H91" s="355"/>
      <c r="I91" s="355"/>
      <c r="J91" s="356"/>
      <c r="L91" s="225" t="s">
        <v>315</v>
      </c>
      <c r="M91" s="21"/>
      <c r="N91" s="21"/>
      <c r="O91" s="21"/>
      <c r="P91" s="224"/>
      <c r="Q91" s="283"/>
      <c r="R91" s="284"/>
    </row>
    <row r="92" spans="2:18" x14ac:dyDescent="0.15">
      <c r="B92" s="11"/>
      <c r="C92" s="12"/>
      <c r="D92" s="12"/>
      <c r="E92" s="12"/>
      <c r="F92" s="12"/>
      <c r="G92" s="12"/>
      <c r="H92" s="12"/>
      <c r="I92" s="12"/>
      <c r="J92" s="13"/>
      <c r="L92" s="41" t="s">
        <v>216</v>
      </c>
      <c r="M92" s="12" t="s">
        <v>625</v>
      </c>
      <c r="N92" s="12"/>
      <c r="O92" s="12"/>
      <c r="P92" s="12"/>
      <c r="Q92" s="12"/>
      <c r="R92" s="13"/>
    </row>
    <row r="93" spans="2:18" x14ac:dyDescent="0.15">
      <c r="B93" s="14"/>
      <c r="C93" s="20"/>
      <c r="D93" s="2" t="s">
        <v>590</v>
      </c>
      <c r="E93" s="2"/>
      <c r="F93" s="2"/>
      <c r="G93" s="20"/>
      <c r="H93" s="2" t="s">
        <v>591</v>
      </c>
      <c r="I93" s="2"/>
      <c r="J93" s="6"/>
      <c r="L93" s="42" t="s">
        <v>216</v>
      </c>
      <c r="M93" s="2" t="s">
        <v>802</v>
      </c>
      <c r="N93" s="2"/>
      <c r="O93" s="2"/>
      <c r="P93" s="2"/>
      <c r="Q93" s="2"/>
      <c r="R93" s="6"/>
    </row>
    <row r="94" spans="2:18" ht="14.25" thickBot="1" x14ac:dyDescent="0.2">
      <c r="B94" s="15"/>
      <c r="C94" s="7"/>
      <c r="D94" s="7"/>
      <c r="E94" s="7"/>
      <c r="F94" s="7"/>
      <c r="G94" s="7"/>
      <c r="H94" s="7"/>
      <c r="I94" s="7"/>
      <c r="J94" s="8"/>
      <c r="L94" s="45"/>
      <c r="M94" s="181" t="s">
        <v>812</v>
      </c>
      <c r="N94" s="181"/>
      <c r="O94" s="7"/>
      <c r="P94" s="7"/>
      <c r="Q94" s="7"/>
      <c r="R94" s="8"/>
    </row>
    <row r="95" spans="2:18" x14ac:dyDescent="0.15">
      <c r="B95" s="16" t="str">
        <f>IF(COUNTIF(C93:I93,"○")=0,"１、２のいずれかを選択して下さい。",IF(COUNTIF(C93:G93,"○")&lt;&gt;1,"選択エラー!!　一つだけを選択して下さい",""))</f>
        <v>１、２のいずれかを選択して下さい。</v>
      </c>
      <c r="M95" s="16" t="str">
        <f>IF(COUNTIF(L92:L94,"○")=0,"１～３のうち一つだけ選択して下さい。",IF(COUNTIF(L92:L94,"○")&lt;&gt;1,"選択エラー!!　一つだけを選択して下さい",""))</f>
        <v>１～３のうち一つだけ選択して下さい。</v>
      </c>
    </row>
    <row r="98" spans="2:17" x14ac:dyDescent="0.15">
      <c r="B98" s="361"/>
      <c r="C98" s="361"/>
      <c r="D98" s="361"/>
      <c r="E98" s="361"/>
      <c r="F98" s="361" t="s">
        <v>320</v>
      </c>
      <c r="G98" s="361"/>
      <c r="H98" s="361"/>
      <c r="I98" s="361"/>
      <c r="J98" s="361"/>
      <c r="K98" s="361"/>
      <c r="L98" s="361"/>
      <c r="M98" s="361"/>
      <c r="O98" s="448" t="s">
        <v>632</v>
      </c>
      <c r="P98" s="385"/>
      <c r="Q98" s="449"/>
    </row>
    <row r="99" spans="2:17" ht="14.25" thickBot="1" x14ac:dyDescent="0.2">
      <c r="B99" s="361"/>
      <c r="C99" s="361"/>
      <c r="D99" s="361"/>
      <c r="E99" s="361"/>
      <c r="F99" s="362" t="s">
        <v>317</v>
      </c>
      <c r="G99" s="362"/>
      <c r="H99" s="362"/>
      <c r="I99" s="362"/>
      <c r="J99" s="362" t="s">
        <v>318</v>
      </c>
      <c r="K99" s="362"/>
      <c r="L99" s="362" t="s">
        <v>319</v>
      </c>
      <c r="M99" s="362"/>
      <c r="O99" s="387"/>
      <c r="P99" s="388"/>
      <c r="Q99" s="450"/>
    </row>
    <row r="100" spans="2:17" x14ac:dyDescent="0.15">
      <c r="B100" s="361" t="s">
        <v>626</v>
      </c>
      <c r="C100" s="361"/>
      <c r="D100" s="361"/>
      <c r="E100" s="351"/>
      <c r="F100" s="373"/>
      <c r="G100" s="374"/>
      <c r="H100" s="374"/>
      <c r="I100" s="24" t="s">
        <v>198</v>
      </c>
      <c r="J100" s="401"/>
      <c r="K100" s="24" t="s">
        <v>198</v>
      </c>
      <c r="L100" s="401"/>
      <c r="M100" s="25" t="s">
        <v>198</v>
      </c>
      <c r="O100" s="444"/>
      <c r="P100" s="445"/>
      <c r="Q100" s="25" t="s">
        <v>229</v>
      </c>
    </row>
    <row r="101" spans="2:17" ht="14.25" thickBot="1" x14ac:dyDescent="0.2">
      <c r="B101" s="361"/>
      <c r="C101" s="361"/>
      <c r="D101" s="361"/>
      <c r="E101" s="351"/>
      <c r="F101" s="451"/>
      <c r="G101" s="409"/>
      <c r="H101" s="409"/>
      <c r="I101" s="4"/>
      <c r="J101" s="400"/>
      <c r="K101" s="4"/>
      <c r="L101" s="400"/>
      <c r="M101" s="26"/>
      <c r="O101" s="446"/>
      <c r="P101" s="447"/>
      <c r="Q101" s="8"/>
    </row>
    <row r="102" spans="2:17" x14ac:dyDescent="0.15">
      <c r="B102" s="457" t="s">
        <v>814</v>
      </c>
      <c r="C102" s="319"/>
      <c r="D102" s="319"/>
      <c r="E102" s="335"/>
      <c r="F102" s="453"/>
      <c r="G102" s="408"/>
      <c r="H102" s="408"/>
      <c r="I102" s="19" t="s">
        <v>198</v>
      </c>
      <c r="J102" s="399"/>
      <c r="K102" s="19" t="s">
        <v>198</v>
      </c>
      <c r="L102" s="399"/>
      <c r="M102" s="27" t="s">
        <v>198</v>
      </c>
      <c r="O102" s="174" t="s">
        <v>633</v>
      </c>
    </row>
    <row r="103" spans="2:17" ht="14.25" thickBot="1" x14ac:dyDescent="0.2">
      <c r="B103" s="319"/>
      <c r="C103" s="319"/>
      <c r="D103" s="319"/>
      <c r="E103" s="335"/>
      <c r="F103" s="375"/>
      <c r="G103" s="376"/>
      <c r="H103" s="376"/>
      <c r="I103" s="28"/>
      <c r="J103" s="402"/>
      <c r="K103" s="28"/>
      <c r="L103" s="402"/>
      <c r="M103" s="8"/>
    </row>
    <row r="106" spans="2:17" ht="14.25" thickBot="1" x14ac:dyDescent="0.2">
      <c r="B106" s="351" t="s">
        <v>779</v>
      </c>
      <c r="C106" s="352"/>
      <c r="D106" s="352"/>
      <c r="E106" s="352"/>
      <c r="F106" s="355"/>
      <c r="G106" s="355"/>
      <c r="H106" s="355"/>
      <c r="I106" s="355"/>
      <c r="J106" s="355"/>
      <c r="K106" s="355"/>
      <c r="L106" s="355"/>
      <c r="M106" s="355"/>
      <c r="N106" s="355"/>
      <c r="O106" s="355"/>
      <c r="P106" s="355"/>
      <c r="Q106" s="356"/>
    </row>
    <row r="107" spans="2:17" ht="13.5" customHeight="1" x14ac:dyDescent="0.15">
      <c r="B107" s="454" t="s">
        <v>627</v>
      </c>
      <c r="C107" s="454"/>
      <c r="D107" s="454"/>
      <c r="E107" s="380"/>
      <c r="F107" s="41" t="s">
        <v>216</v>
      </c>
      <c r="G107" s="12" t="s">
        <v>322</v>
      </c>
      <c r="H107" s="12"/>
      <c r="I107" s="12"/>
      <c r="J107" s="12"/>
      <c r="K107" s="12"/>
      <c r="L107" s="12"/>
      <c r="M107" s="12"/>
      <c r="N107" s="12"/>
      <c r="O107" s="12"/>
      <c r="P107" s="12"/>
      <c r="Q107" s="13"/>
    </row>
    <row r="108" spans="2:17" x14ac:dyDescent="0.15">
      <c r="B108" s="455"/>
      <c r="C108" s="455"/>
      <c r="D108" s="455"/>
      <c r="E108" s="456"/>
      <c r="F108" s="42" t="s">
        <v>216</v>
      </c>
      <c r="G108" s="2" t="s">
        <v>323</v>
      </c>
      <c r="H108" s="2"/>
      <c r="I108" s="2"/>
      <c r="J108" s="2"/>
      <c r="K108" s="2"/>
      <c r="L108" s="2"/>
      <c r="M108" s="2"/>
      <c r="N108" s="2"/>
      <c r="O108" s="2"/>
      <c r="P108" s="2"/>
      <c r="Q108" s="6"/>
    </row>
    <row r="109" spans="2:17" x14ac:dyDescent="0.15">
      <c r="B109" s="455"/>
      <c r="C109" s="455"/>
      <c r="D109" s="455"/>
      <c r="E109" s="456"/>
      <c r="F109" s="42" t="s">
        <v>216</v>
      </c>
      <c r="G109" s="2" t="s">
        <v>321</v>
      </c>
      <c r="H109" s="2"/>
      <c r="I109" s="2"/>
      <c r="J109" s="2"/>
      <c r="K109" s="2"/>
      <c r="L109" s="2"/>
      <c r="M109" s="2"/>
      <c r="N109" s="2"/>
      <c r="O109" s="2"/>
      <c r="P109" s="2"/>
      <c r="Q109" s="6"/>
    </row>
    <row r="110" spans="2:17" x14ac:dyDescent="0.15">
      <c r="B110" s="455"/>
      <c r="C110" s="455"/>
      <c r="D110" s="455"/>
      <c r="E110" s="456"/>
      <c r="F110" s="43"/>
      <c r="G110" s="3" t="s">
        <v>324</v>
      </c>
      <c r="H110" s="3"/>
      <c r="I110" s="3"/>
      <c r="J110" s="3"/>
      <c r="K110" s="3"/>
      <c r="L110" s="3"/>
      <c r="M110" s="3"/>
      <c r="N110" s="3"/>
      <c r="O110" s="3"/>
      <c r="P110" s="3"/>
      <c r="Q110" s="26"/>
    </row>
    <row r="111" spans="2:17" x14ac:dyDescent="0.15">
      <c r="B111" s="457" t="s">
        <v>813</v>
      </c>
      <c r="C111" s="457"/>
      <c r="D111" s="457"/>
      <c r="E111" s="458"/>
      <c r="F111" s="44" t="s">
        <v>216</v>
      </c>
      <c r="G111" s="10" t="s">
        <v>322</v>
      </c>
      <c r="H111" s="10"/>
      <c r="I111" s="10"/>
      <c r="J111" s="10"/>
      <c r="K111" s="10"/>
      <c r="L111" s="10"/>
      <c r="M111" s="10"/>
      <c r="N111" s="10"/>
      <c r="O111" s="10"/>
      <c r="P111" s="10"/>
      <c r="Q111" s="5"/>
    </row>
    <row r="112" spans="2:17" x14ac:dyDescent="0.15">
      <c r="B112" s="457"/>
      <c r="C112" s="457"/>
      <c r="D112" s="457"/>
      <c r="E112" s="458"/>
      <c r="F112" s="42" t="s">
        <v>216</v>
      </c>
      <c r="G112" s="2" t="s">
        <v>323</v>
      </c>
      <c r="H112" s="2"/>
      <c r="I112" s="2"/>
      <c r="J112" s="2"/>
      <c r="K112" s="2"/>
      <c r="L112" s="2"/>
      <c r="M112" s="2"/>
      <c r="N112" s="2"/>
      <c r="O112" s="2"/>
      <c r="P112" s="2"/>
      <c r="Q112" s="6"/>
    </row>
    <row r="113" spans="2:23" x14ac:dyDescent="0.15">
      <c r="B113" s="457"/>
      <c r="C113" s="457"/>
      <c r="D113" s="457"/>
      <c r="E113" s="458"/>
      <c r="F113" s="42" t="s">
        <v>216</v>
      </c>
      <c r="G113" s="2" t="s">
        <v>321</v>
      </c>
      <c r="H113" s="2"/>
      <c r="I113" s="2"/>
      <c r="J113" s="2"/>
      <c r="K113" s="2"/>
      <c r="L113" s="2"/>
      <c r="M113" s="2"/>
      <c r="N113" s="2"/>
      <c r="O113" s="2"/>
      <c r="P113" s="2"/>
      <c r="Q113" s="6"/>
    </row>
    <row r="114" spans="2:23" ht="14.25" thickBot="1" x14ac:dyDescent="0.2">
      <c r="B114" s="457"/>
      <c r="C114" s="457"/>
      <c r="D114" s="457"/>
      <c r="E114" s="458"/>
      <c r="F114" s="45"/>
      <c r="G114" s="7" t="s">
        <v>324</v>
      </c>
      <c r="H114" s="7"/>
      <c r="I114" s="7"/>
      <c r="J114" s="7"/>
      <c r="K114" s="7"/>
      <c r="L114" s="7"/>
      <c r="M114" s="7"/>
      <c r="N114" s="7"/>
      <c r="O114" s="7"/>
      <c r="P114" s="7"/>
      <c r="Q114" s="8"/>
    </row>
    <row r="115" spans="2:23" x14ac:dyDescent="0.15">
      <c r="G115" s="16" t="str">
        <f>IF(COUNTIF(F107:F110,"○")=0,"上段　１～４のうち一つだけ選択して下さい。",IF(COUNTIF(F107:F110,"○")&lt;&gt;1,"上段　選択エラー!!　一つだけを選択して下さい",""))</f>
        <v>上段　１～４のうち一つだけ選択して下さい。</v>
      </c>
    </row>
    <row r="116" spans="2:23" x14ac:dyDescent="0.15">
      <c r="G116" s="16" t="str">
        <f>IF(COUNTIF(F111:F114,"○")=0,"下段　１～４のうち一つだけ選択して下さい。",IF(COUNTIF(F111:F114,"○")&lt;&gt;1,"下段　選択エラー!!　一つだけを選択して下さい",""))</f>
        <v>下段　１～４のうち一つだけ選択して下さい。</v>
      </c>
    </row>
    <row r="118" spans="2:23" ht="14.25" x14ac:dyDescent="0.15">
      <c r="B118" s="193" t="s">
        <v>756</v>
      </c>
      <c r="C118" s="171"/>
      <c r="D118" s="171"/>
      <c r="E118" s="171"/>
      <c r="F118" s="171"/>
      <c r="G118" s="171"/>
      <c r="H118" s="171"/>
      <c r="I118" s="171"/>
      <c r="J118" s="171"/>
      <c r="K118" s="171"/>
      <c r="L118" s="171"/>
      <c r="M118" s="171"/>
      <c r="N118" s="171"/>
      <c r="O118" s="171"/>
      <c r="P118" s="171"/>
      <c r="Q118" s="171"/>
      <c r="R118" s="171"/>
      <c r="S118" s="171"/>
      <c r="T118" s="171"/>
    </row>
    <row r="119" spans="2:23" ht="14.25" thickBot="1" x14ac:dyDescent="0.2">
      <c r="B119" s="348" t="s">
        <v>557</v>
      </c>
      <c r="C119" s="349"/>
      <c r="D119" s="349"/>
      <c r="E119" s="349"/>
      <c r="F119" s="349"/>
      <c r="G119" s="349"/>
      <c r="H119" s="349"/>
      <c r="I119" s="349"/>
      <c r="J119" s="350"/>
      <c r="K119" s="171"/>
      <c r="L119" s="253" t="s">
        <v>757</v>
      </c>
      <c r="M119" s="254"/>
      <c r="N119" s="254"/>
      <c r="O119" s="254"/>
      <c r="P119" s="255"/>
      <c r="Q119" s="256"/>
      <c r="R119" s="171"/>
      <c r="S119" s="171"/>
      <c r="T119" s="171"/>
    </row>
    <row r="120" spans="2:23" x14ac:dyDescent="0.15">
      <c r="B120" s="258"/>
      <c r="C120" s="68"/>
      <c r="D120" s="68"/>
      <c r="E120" s="68"/>
      <c r="F120" s="68"/>
      <c r="G120" s="68"/>
      <c r="H120" s="68"/>
      <c r="I120" s="68"/>
      <c r="J120" s="69"/>
      <c r="K120" s="171"/>
      <c r="L120" s="271"/>
      <c r="M120" s="68" t="s">
        <v>758</v>
      </c>
      <c r="N120" s="68"/>
      <c r="O120" s="68"/>
      <c r="P120" s="68"/>
      <c r="Q120" s="69"/>
      <c r="R120" s="171"/>
      <c r="S120" s="171"/>
      <c r="T120" s="171"/>
    </row>
    <row r="121" spans="2:23" ht="17.25" x14ac:dyDescent="0.15">
      <c r="B121" s="259"/>
      <c r="C121" s="270"/>
      <c r="D121" s="70" t="s">
        <v>128</v>
      </c>
      <c r="E121" s="70"/>
      <c r="F121" s="70"/>
      <c r="G121" s="270" t="s">
        <v>216</v>
      </c>
      <c r="H121" s="70" t="s">
        <v>313</v>
      </c>
      <c r="I121" s="70"/>
      <c r="J121" s="71"/>
      <c r="K121" s="171"/>
      <c r="L121" s="272"/>
      <c r="M121" s="70" t="s">
        <v>759</v>
      </c>
      <c r="N121" s="70"/>
      <c r="O121" s="70"/>
      <c r="P121" s="70"/>
      <c r="Q121" s="71"/>
      <c r="R121" s="171"/>
      <c r="S121" s="171"/>
      <c r="T121" s="171"/>
      <c r="U121" s="252"/>
      <c r="V121" s="252"/>
      <c r="W121" s="252"/>
    </row>
    <row r="122" spans="2:23" ht="14.25" thickBot="1" x14ac:dyDescent="0.2">
      <c r="B122" s="260"/>
      <c r="C122" s="72"/>
      <c r="D122" s="72"/>
      <c r="E122" s="72"/>
      <c r="F122" s="72"/>
      <c r="G122" s="72"/>
      <c r="H122" s="72"/>
      <c r="I122" s="72"/>
      <c r="J122" s="73"/>
      <c r="K122" s="171"/>
      <c r="L122" s="273" t="s">
        <v>216</v>
      </c>
      <c r="M122" s="261" t="s">
        <v>8</v>
      </c>
      <c r="N122" s="261"/>
      <c r="O122" s="72"/>
      <c r="P122" s="72"/>
      <c r="Q122" s="73"/>
      <c r="R122" s="171"/>
      <c r="S122" s="171"/>
      <c r="T122" s="171"/>
    </row>
    <row r="123" spans="2:23" x14ac:dyDescent="0.15">
      <c r="B123" s="239" t="str">
        <f>IF(COUNTIF(C121:I121,"○")=0,"１、２のいずれかを選択して下さい。",IF(COUNTIF(C121:G121,"○")&lt;&gt;1,"選択エラー!!　一つだけを選択して下さい",""))</f>
        <v>１、２のいずれかを選択して下さい。</v>
      </c>
      <c r="C123" s="171"/>
      <c r="D123" s="171"/>
      <c r="E123" s="171"/>
      <c r="F123" s="171"/>
      <c r="G123" s="171"/>
      <c r="H123" s="171"/>
      <c r="I123" s="171"/>
      <c r="J123" s="171"/>
      <c r="K123" s="171"/>
      <c r="L123" s="285" t="s">
        <v>816</v>
      </c>
      <c r="M123" s="239"/>
      <c r="N123" s="171"/>
      <c r="O123" s="171"/>
      <c r="P123" s="171"/>
      <c r="Q123" s="171"/>
      <c r="R123" s="171"/>
      <c r="S123" s="171"/>
      <c r="T123" s="171"/>
    </row>
    <row r="124" spans="2:23" x14ac:dyDescent="0.15">
      <c r="B124" s="171"/>
      <c r="C124" s="171"/>
      <c r="D124" s="171"/>
      <c r="E124" s="171"/>
      <c r="F124" s="171"/>
      <c r="G124" s="171"/>
      <c r="H124" s="171"/>
      <c r="I124" s="171"/>
      <c r="J124" s="171"/>
      <c r="K124" s="171"/>
      <c r="L124" s="171"/>
      <c r="M124" s="171"/>
      <c r="N124" s="171"/>
      <c r="O124" s="171"/>
      <c r="P124" s="171"/>
      <c r="Q124" s="171"/>
      <c r="R124" s="171"/>
      <c r="S124" s="171"/>
      <c r="T124" s="171"/>
    </row>
    <row r="125" spans="2:23" ht="14.25" thickBot="1" x14ac:dyDescent="0.2">
      <c r="B125" s="253" t="s">
        <v>760</v>
      </c>
      <c r="C125" s="254"/>
      <c r="D125" s="254"/>
      <c r="E125" s="254"/>
      <c r="F125" s="255"/>
      <c r="G125" s="256"/>
      <c r="H125" s="171"/>
      <c r="I125" s="171"/>
      <c r="J125" s="171"/>
      <c r="K125" s="171"/>
      <c r="L125" s="253" t="s">
        <v>769</v>
      </c>
      <c r="M125" s="254"/>
      <c r="N125" s="254"/>
      <c r="O125" s="254"/>
      <c r="P125" s="255"/>
      <c r="Q125" s="256"/>
      <c r="R125" s="171"/>
      <c r="S125" s="171"/>
      <c r="T125" s="171"/>
    </row>
    <row r="126" spans="2:23" ht="14.25" thickBot="1" x14ac:dyDescent="0.2">
      <c r="B126" s="271"/>
      <c r="C126" s="68" t="s">
        <v>761</v>
      </c>
      <c r="D126" s="68"/>
      <c r="E126" s="68"/>
      <c r="F126" s="68"/>
      <c r="G126" s="69"/>
      <c r="H126" s="262" t="s">
        <v>763</v>
      </c>
      <c r="I126" s="275"/>
      <c r="J126" s="263" t="s">
        <v>764</v>
      </c>
      <c r="K126" s="171"/>
      <c r="L126" s="271"/>
      <c r="M126" s="68" t="s">
        <v>767</v>
      </c>
      <c r="N126" s="68"/>
      <c r="O126" s="68"/>
      <c r="P126" s="68"/>
      <c r="Q126" s="69"/>
      <c r="R126" s="262" t="s">
        <v>763</v>
      </c>
      <c r="S126" s="274"/>
      <c r="T126" s="264" t="s">
        <v>765</v>
      </c>
    </row>
    <row r="127" spans="2:23" ht="14.25" thickBot="1" x14ac:dyDescent="0.2">
      <c r="B127" s="272"/>
      <c r="C127" s="70" t="s">
        <v>762</v>
      </c>
      <c r="D127" s="70"/>
      <c r="E127" s="70"/>
      <c r="F127" s="70"/>
      <c r="G127" s="71"/>
      <c r="H127" s="262" t="s">
        <v>763</v>
      </c>
      <c r="I127" s="276"/>
      <c r="J127" s="265" t="s">
        <v>828</v>
      </c>
      <c r="K127" s="171"/>
      <c r="L127" s="273" t="s">
        <v>216</v>
      </c>
      <c r="M127" s="72" t="s">
        <v>768</v>
      </c>
      <c r="N127" s="72"/>
      <c r="O127" s="72"/>
      <c r="P127" s="72"/>
      <c r="Q127" s="73"/>
      <c r="R127" s="262"/>
      <c r="S127" s="171"/>
      <c r="T127" s="171"/>
    </row>
    <row r="128" spans="2:23" x14ac:dyDescent="0.15">
      <c r="B128" s="272"/>
      <c r="C128" s="70" t="s">
        <v>815</v>
      </c>
      <c r="D128" s="70"/>
      <c r="E128" s="70"/>
      <c r="F128" s="70"/>
      <c r="G128" s="71"/>
      <c r="H128" s="171"/>
      <c r="I128" s="171"/>
      <c r="J128" s="171" t="s">
        <v>829</v>
      </c>
      <c r="K128" s="171"/>
      <c r="L128" s="239" t="str">
        <f>IF(COUNTIF(L126:L127,"○")=0,"１、２のいずれかを選択して下さい。",IF(COUNTIF(L126:L127,"○")&lt;&gt;1,"選択エラー!!　一つだけを選択して下さい",""))</f>
        <v>１、２のいずれかを選択して下さい。</v>
      </c>
      <c r="M128" s="171"/>
      <c r="N128" s="171"/>
      <c r="O128" s="171"/>
      <c r="P128" s="171"/>
      <c r="Q128" s="171"/>
      <c r="R128" s="171"/>
      <c r="S128" s="171"/>
      <c r="T128" s="171"/>
    </row>
    <row r="129" spans="2:20" ht="14.25" thickBot="1" x14ac:dyDescent="0.2">
      <c r="B129" s="273"/>
      <c r="C129" s="261" t="s">
        <v>766</v>
      </c>
      <c r="D129" s="261"/>
      <c r="E129" s="72"/>
      <c r="F129" s="72"/>
      <c r="G129" s="73"/>
      <c r="H129" s="171"/>
      <c r="I129" s="171"/>
      <c r="J129" s="171"/>
      <c r="K129" s="171"/>
      <c r="L129" s="171"/>
      <c r="M129" s="171"/>
      <c r="N129" s="171"/>
      <c r="O129" s="171"/>
      <c r="P129" s="171"/>
      <c r="Q129" s="171"/>
      <c r="R129" s="171"/>
      <c r="S129" s="171"/>
      <c r="T129" s="171"/>
    </row>
    <row r="130" spans="2:20" x14ac:dyDescent="0.15">
      <c r="B130" s="285" t="s">
        <v>816</v>
      </c>
      <c r="C130" s="239"/>
      <c r="D130" s="171"/>
      <c r="E130" s="171"/>
      <c r="F130" s="171"/>
      <c r="G130" s="171"/>
      <c r="H130" s="171"/>
      <c r="I130" s="171"/>
      <c r="J130" s="171"/>
      <c r="K130" s="171"/>
      <c r="L130" s="171"/>
      <c r="M130" s="171"/>
      <c r="N130" s="171"/>
      <c r="O130" s="171"/>
      <c r="P130" s="171"/>
      <c r="Q130" s="171"/>
      <c r="R130" s="171"/>
      <c r="S130" s="171"/>
      <c r="T130" s="171"/>
    </row>
    <row r="131" spans="2:20" x14ac:dyDescent="0.15">
      <c r="B131" s="171"/>
      <c r="C131" s="171"/>
      <c r="D131" s="171"/>
      <c r="E131" s="171"/>
      <c r="F131" s="171"/>
      <c r="G131" s="171"/>
      <c r="H131" s="171"/>
      <c r="I131" s="171"/>
      <c r="J131" s="171"/>
      <c r="K131" s="171"/>
      <c r="L131" s="171"/>
      <c r="M131" s="171"/>
      <c r="N131" s="171"/>
      <c r="O131" s="171"/>
      <c r="P131" s="171"/>
      <c r="Q131" s="171"/>
      <c r="R131" s="171"/>
      <c r="S131" s="171"/>
      <c r="T131" s="171"/>
    </row>
    <row r="132" spans="2:20" ht="14.25" thickBot="1" x14ac:dyDescent="0.2">
      <c r="B132" s="267" t="s">
        <v>831</v>
      </c>
      <c r="C132" s="268"/>
      <c r="D132" s="268"/>
      <c r="E132" s="268"/>
      <c r="F132" s="268"/>
      <c r="G132" s="268"/>
      <c r="H132" s="268"/>
      <c r="I132" s="268"/>
      <c r="J132" s="268"/>
      <c r="K132" s="268"/>
      <c r="L132" s="268"/>
      <c r="M132" s="268"/>
      <c r="N132" s="268"/>
      <c r="O132" s="268"/>
      <c r="P132" s="268"/>
      <c r="Q132" s="269"/>
      <c r="R132" s="171"/>
      <c r="S132" s="171"/>
      <c r="T132" s="171"/>
    </row>
    <row r="133" spans="2:20" x14ac:dyDescent="0.15">
      <c r="B133" s="339"/>
      <c r="C133" s="340"/>
      <c r="D133" s="340"/>
      <c r="E133" s="340"/>
      <c r="F133" s="340"/>
      <c r="G133" s="340"/>
      <c r="H133" s="340"/>
      <c r="I133" s="340"/>
      <c r="J133" s="340"/>
      <c r="K133" s="340"/>
      <c r="L133" s="340"/>
      <c r="M133" s="340"/>
      <c r="N133" s="340"/>
      <c r="O133" s="340"/>
      <c r="P133" s="340"/>
      <c r="Q133" s="341"/>
      <c r="R133" s="171"/>
      <c r="S133" s="171"/>
      <c r="T133" s="171"/>
    </row>
    <row r="134" spans="2:20" x14ac:dyDescent="0.15">
      <c r="B134" s="342"/>
      <c r="C134" s="343"/>
      <c r="D134" s="343"/>
      <c r="E134" s="343"/>
      <c r="F134" s="343"/>
      <c r="G134" s="343"/>
      <c r="H134" s="343"/>
      <c r="I134" s="343"/>
      <c r="J134" s="343"/>
      <c r="K134" s="343"/>
      <c r="L134" s="343"/>
      <c r="M134" s="343"/>
      <c r="N134" s="343"/>
      <c r="O134" s="343"/>
      <c r="P134" s="343"/>
      <c r="Q134" s="344"/>
      <c r="R134" s="171"/>
      <c r="S134" s="171"/>
      <c r="T134" s="171"/>
    </row>
    <row r="135" spans="2:20" x14ac:dyDescent="0.15">
      <c r="B135" s="342"/>
      <c r="C135" s="343"/>
      <c r="D135" s="343"/>
      <c r="E135" s="343"/>
      <c r="F135" s="343"/>
      <c r="G135" s="343"/>
      <c r="H135" s="343"/>
      <c r="I135" s="343"/>
      <c r="J135" s="343"/>
      <c r="K135" s="343"/>
      <c r="L135" s="343"/>
      <c r="M135" s="343"/>
      <c r="N135" s="343"/>
      <c r="O135" s="343"/>
      <c r="P135" s="343"/>
      <c r="Q135" s="344"/>
    </row>
    <row r="136" spans="2:20" ht="14.25" thickBot="1" x14ac:dyDescent="0.2">
      <c r="B136" s="345"/>
      <c r="C136" s="346"/>
      <c r="D136" s="346"/>
      <c r="E136" s="346"/>
      <c r="F136" s="346"/>
      <c r="G136" s="346"/>
      <c r="H136" s="346"/>
      <c r="I136" s="346"/>
      <c r="J136" s="346"/>
      <c r="K136" s="346"/>
      <c r="L136" s="346"/>
      <c r="M136" s="346"/>
      <c r="N136" s="346"/>
      <c r="O136" s="346"/>
      <c r="P136" s="346"/>
      <c r="Q136" s="347"/>
    </row>
  </sheetData>
  <sheetProtection selectLockedCells="1"/>
  <mergeCells count="221">
    <mergeCell ref="L100:L101"/>
    <mergeCell ref="B100:E101"/>
    <mergeCell ref="F102:H103"/>
    <mergeCell ref="L102:L103"/>
    <mergeCell ref="B107:E110"/>
    <mergeCell ref="B111:E114"/>
    <mergeCell ref="B106:Q106"/>
    <mergeCell ref="F99:I99"/>
    <mergeCell ref="J99:K99"/>
    <mergeCell ref="L99:M99"/>
    <mergeCell ref="B102:E103"/>
    <mergeCell ref="J100:J101"/>
    <mergeCell ref="P78:Q79"/>
    <mergeCell ref="D80:E81"/>
    <mergeCell ref="G80:H81"/>
    <mergeCell ref="J80:J81"/>
    <mergeCell ref="L80:L81"/>
    <mergeCell ref="N80:N81"/>
    <mergeCell ref="P80:P81"/>
    <mergeCell ref="J79:K79"/>
    <mergeCell ref="L78:M79"/>
    <mergeCell ref="N78:O79"/>
    <mergeCell ref="F98:M98"/>
    <mergeCell ref="B98:E99"/>
    <mergeCell ref="O100:P101"/>
    <mergeCell ref="O98:Q99"/>
    <mergeCell ref="F100:H101"/>
    <mergeCell ref="J102:J103"/>
    <mergeCell ref="J67:K67"/>
    <mergeCell ref="B91:J91"/>
    <mergeCell ref="G79:I79"/>
    <mergeCell ref="D79:F79"/>
    <mergeCell ref="D78:K78"/>
    <mergeCell ref="B69:H69"/>
    <mergeCell ref="J69:K69"/>
    <mergeCell ref="D70:G70"/>
    <mergeCell ref="B67:H67"/>
    <mergeCell ref="B68:H68"/>
    <mergeCell ref="P67:Q67"/>
    <mergeCell ref="L68:M68"/>
    <mergeCell ref="N68:O68"/>
    <mergeCell ref="P68:Q68"/>
    <mergeCell ref="N69:O69"/>
    <mergeCell ref="L70:M70"/>
    <mergeCell ref="L67:M67"/>
    <mergeCell ref="J70:K70"/>
    <mergeCell ref="N70:O70"/>
    <mergeCell ref="P70:Q70"/>
    <mergeCell ref="N67:O67"/>
    <mergeCell ref="N55:O55"/>
    <mergeCell ref="P56:Q56"/>
    <mergeCell ref="P69:Q69"/>
    <mergeCell ref="N65:O65"/>
    <mergeCell ref="P65:Q65"/>
    <mergeCell ref="P57:Q57"/>
    <mergeCell ref="N58:O58"/>
    <mergeCell ref="N61:O61"/>
    <mergeCell ref="N60:O60"/>
    <mergeCell ref="P63:Q63"/>
    <mergeCell ref="N64:O64"/>
    <mergeCell ref="P64:Q64"/>
    <mergeCell ref="N57:O57"/>
    <mergeCell ref="P59:Q59"/>
    <mergeCell ref="P62:Q62"/>
    <mergeCell ref="R70:U70"/>
    <mergeCell ref="R59:U59"/>
    <mergeCell ref="R60:U60"/>
    <mergeCell ref="R61:U61"/>
    <mergeCell ref="R62:U62"/>
    <mergeCell ref="R63:U63"/>
    <mergeCell ref="R64:U64"/>
    <mergeCell ref="R65:U65"/>
    <mergeCell ref="R66:U66"/>
    <mergeCell ref="R68:U68"/>
    <mergeCell ref="R69:U69"/>
    <mergeCell ref="R67:U67"/>
    <mergeCell ref="B59:H59"/>
    <mergeCell ref="L48:U48"/>
    <mergeCell ref="I48:I51"/>
    <mergeCell ref="L49:M51"/>
    <mergeCell ref="P58:Q58"/>
    <mergeCell ref="L55:M55"/>
    <mergeCell ref="J59:K59"/>
    <mergeCell ref="N56:O56"/>
    <mergeCell ref="P55:Q55"/>
    <mergeCell ref="R57:U57"/>
    <mergeCell ref="R58:U58"/>
    <mergeCell ref="L58:M58"/>
    <mergeCell ref="L57:M57"/>
    <mergeCell ref="R49:R51"/>
    <mergeCell ref="R55:U55"/>
    <mergeCell ref="R56:U56"/>
    <mergeCell ref="R53:U53"/>
    <mergeCell ref="R54:U54"/>
    <mergeCell ref="B52:H52"/>
    <mergeCell ref="F53:H53"/>
    <mergeCell ref="F54:H54"/>
    <mergeCell ref="B55:H55"/>
    <mergeCell ref="B56:H56"/>
    <mergeCell ref="N59:O59"/>
    <mergeCell ref="L59:M59"/>
    <mergeCell ref="J65:K65"/>
    <mergeCell ref="P60:Q60"/>
    <mergeCell ref="L63:M63"/>
    <mergeCell ref="N63:O63"/>
    <mergeCell ref="J66:K66"/>
    <mergeCell ref="P66:Q66"/>
    <mergeCell ref="L65:M65"/>
    <mergeCell ref="L66:M66"/>
    <mergeCell ref="N66:O66"/>
    <mergeCell ref="J63:K63"/>
    <mergeCell ref="J64:K64"/>
    <mergeCell ref="L61:M61"/>
    <mergeCell ref="L64:M64"/>
    <mergeCell ref="J60:K60"/>
    <mergeCell ref="J61:K61"/>
    <mergeCell ref="J62:K62"/>
    <mergeCell ref="S50:T50"/>
    <mergeCell ref="J52:K52"/>
    <mergeCell ref="L52:M52"/>
    <mergeCell ref="B4:E4"/>
    <mergeCell ref="F31:S31"/>
    <mergeCell ref="N19:O19"/>
    <mergeCell ref="P19:Q19"/>
    <mergeCell ref="R19:S19"/>
    <mergeCell ref="P24:P25"/>
    <mergeCell ref="R24:R25"/>
    <mergeCell ref="L18:M18"/>
    <mergeCell ref="J18:K18"/>
    <mergeCell ref="G18:I18"/>
    <mergeCell ref="D26:E27"/>
    <mergeCell ref="D24:E25"/>
    <mergeCell ref="D22:E23"/>
    <mergeCell ref="B5:E6"/>
    <mergeCell ref="B18:C18"/>
    <mergeCell ref="B19:C19"/>
    <mergeCell ref="B20:C21"/>
    <mergeCell ref="B24:C25"/>
    <mergeCell ref="R52:U52"/>
    <mergeCell ref="N52:O52"/>
    <mergeCell ref="P52:Q52"/>
    <mergeCell ref="R26:R27"/>
    <mergeCell ref="T26:T27"/>
    <mergeCell ref="G26:H27"/>
    <mergeCell ref="R22:R23"/>
    <mergeCell ref="G24:H25"/>
    <mergeCell ref="G22:H23"/>
    <mergeCell ref="J26:J27"/>
    <mergeCell ref="L26:L27"/>
    <mergeCell ref="N26:N27"/>
    <mergeCell ref="P26:P27"/>
    <mergeCell ref="J22:J23"/>
    <mergeCell ref="J24:J25"/>
    <mergeCell ref="L24:L25"/>
    <mergeCell ref="N24:N25"/>
    <mergeCell ref="T19:U19"/>
    <mergeCell ref="L19:M19"/>
    <mergeCell ref="T24:T25"/>
    <mergeCell ref="L22:L23"/>
    <mergeCell ref="N22:N23"/>
    <mergeCell ref="P22:P23"/>
    <mergeCell ref="T22:T23"/>
    <mergeCell ref="L4:O4"/>
    <mergeCell ref="L5:N6"/>
    <mergeCell ref="P4:U4"/>
    <mergeCell ref="P5:U6"/>
    <mergeCell ref="N18:O18"/>
    <mergeCell ref="P20:Q21"/>
    <mergeCell ref="R20:S21"/>
    <mergeCell ref="T20:U21"/>
    <mergeCell ref="T18:U18"/>
    <mergeCell ref="R18:S18"/>
    <mergeCell ref="P18:Q18"/>
    <mergeCell ref="F4:K4"/>
    <mergeCell ref="F5:J6"/>
    <mergeCell ref="D18:F18"/>
    <mergeCell ref="B22:C23"/>
    <mergeCell ref="B26:C27"/>
    <mergeCell ref="L69:M69"/>
    <mergeCell ref="B65:H65"/>
    <mergeCell ref="B66:H66"/>
    <mergeCell ref="J68:K68"/>
    <mergeCell ref="J56:K56"/>
    <mergeCell ref="J57:K57"/>
    <mergeCell ref="J58:K58"/>
    <mergeCell ref="B60:H60"/>
    <mergeCell ref="B48:H51"/>
    <mergeCell ref="B57:H57"/>
    <mergeCell ref="B58:H58"/>
    <mergeCell ref="J48:K51"/>
    <mergeCell ref="B64:H64"/>
    <mergeCell ref="B53:E54"/>
    <mergeCell ref="L54:M54"/>
    <mergeCell ref="L53:M53"/>
    <mergeCell ref="L56:M56"/>
    <mergeCell ref="B62:H62"/>
    <mergeCell ref="B61:H61"/>
    <mergeCell ref="B133:Q136"/>
    <mergeCell ref="B119:J119"/>
    <mergeCell ref="D19:F19"/>
    <mergeCell ref="D20:F21"/>
    <mergeCell ref="L20:M21"/>
    <mergeCell ref="G20:I21"/>
    <mergeCell ref="J20:K21"/>
    <mergeCell ref="G19:I19"/>
    <mergeCell ref="J19:K19"/>
    <mergeCell ref="N20:O21"/>
    <mergeCell ref="N49:O51"/>
    <mergeCell ref="P49:Q51"/>
    <mergeCell ref="N54:O54"/>
    <mergeCell ref="N53:O53"/>
    <mergeCell ref="P53:Q53"/>
    <mergeCell ref="B63:H63"/>
    <mergeCell ref="L60:M60"/>
    <mergeCell ref="P61:Q61"/>
    <mergeCell ref="L62:M62"/>
    <mergeCell ref="P54:Q54"/>
    <mergeCell ref="J53:K53"/>
    <mergeCell ref="J54:K54"/>
    <mergeCell ref="J55:K55"/>
    <mergeCell ref="N62:O62"/>
  </mergeCells>
  <phoneticPr fontId="2"/>
  <conditionalFormatting sqref="D26:E27 G26:H27 J26:J27 L26:L27 N26:N27 P26:P27 R26:R27 T26:T27">
    <cfRule type="cellIs" dxfId="9" priority="2" stopIfTrue="1" operator="equal">
      <formula>0</formula>
    </cfRule>
  </conditionalFormatting>
  <conditionalFormatting sqref="D26:E27 J26:J27 L26:L27 N26:N27 P26:P27 R26:R27 T26:T27 G26:H27">
    <cfRule type="cellIs" dxfId="8" priority="1" stopIfTrue="1" operator="equal">
      <formula>0</formula>
    </cfRule>
  </conditionalFormatting>
  <dataValidations xWindow="469" yWindow="833" count="6">
    <dataValidation type="list" allowBlank="1" showInputMessage="1" showErrorMessage="1" promptTitle="クリックで選択" prompt="いずれかに_x000a_○を選択して下さい" sqref="F107:F114 B29:B31 L92:L94 L120:L122 B126:B129 L126:L127" xr:uid="{00000000-0002-0000-0200-000000000000}">
      <formula1>"　,○"</formula1>
    </dataValidation>
    <dataValidation type="list" allowBlank="1" showInputMessage="1" showErrorMessage="1" promptTitle="クリックで選択" prompt="どちらかに_x000a_○を選択して下さい" sqref="C93 G93 C121 G121" xr:uid="{00000000-0002-0000-0200-000001000000}">
      <formula1>"　,○"</formula1>
    </dataValidation>
    <dataValidation type="list" allowBlank="1" showInputMessage="1" showErrorMessage="1" promptTitle="クリックで選択" prompt="該当する手当が_x000a_ある場合は_x000a_○を選択して下さい" sqref="I52:I70" xr:uid="{00000000-0002-0000-0200-000002000000}">
      <formula1>"　,○"</formula1>
    </dataValidation>
    <dataValidation type="list" allowBlank="1" showInputMessage="1" showErrorMessage="1" promptTitle="クリックで選択" prompt="算定基礎として_x000a_含まれる場合は_x000a_○を選択して下さい" sqref="L52:L70 N52:N70 P52:P70 R52:R70" xr:uid="{00000000-0002-0000-0200-000003000000}">
      <formula1>"　,○"</formula1>
    </dataValidation>
    <dataValidation type="whole" allowBlank="1" showInputMessage="1" showErrorMessage="1" sqref="M3" xr:uid="{00000000-0002-0000-0200-000004000000}">
      <formula1>1</formula1>
      <formula2>12</formula2>
    </dataValidation>
    <dataValidation type="decimal" imeMode="off" operator="greaterThan" allowBlank="1" showInputMessage="1" showErrorMessage="1" sqref="F5:J6 L5:N6 D22:E27 G22:H27 J22:J27 L22:L27 N22:N27 P22:P27 R22:R27 T22:T27 J53:K70 D80:E81 G80:H81 J80:J81 L80:L81 N80:N81 P80:P81 F100:H103 J100:J103 L100:L103 O100:P101" xr:uid="{00000000-0002-0000-0200-000005000000}">
      <formula1>0</formula1>
    </dataValidation>
  </dataValidations>
  <pageMargins left="0.78740157480314965" right="0.39370078740157483" top="0.78740157480314965" bottom="0.78740157480314965" header="0.31496062992125984" footer="0.31496062992125984"/>
  <pageSetup paperSize="9" scale="76" fitToHeight="2" orientation="portrait" r:id="rId1"/>
  <rowBreaks count="1" manualBreakCount="1">
    <brk id="7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U51"/>
  <sheetViews>
    <sheetView showGridLines="0" zoomScaleNormal="100" workbookViewId="0">
      <selection activeCell="J29" sqref="J29"/>
    </sheetView>
  </sheetViews>
  <sheetFormatPr defaultColWidth="9" defaultRowHeight="13.5" x14ac:dyDescent="0.15"/>
  <cols>
    <col min="1" max="1" width="1.625" style="1" customWidth="1"/>
    <col min="2" max="4" width="3.625" style="1" customWidth="1"/>
    <col min="5" max="5" width="6.625" style="1" customWidth="1"/>
    <col min="6" max="7" width="3.625" style="1" customWidth="1"/>
    <col min="8" max="8" width="9.625" style="1" customWidth="1"/>
    <col min="9" max="9" width="3.625" style="1" customWidth="1"/>
    <col min="10" max="10" width="9.625" style="1" customWidth="1"/>
    <col min="11" max="11" width="3.625" style="1" customWidth="1"/>
    <col min="12" max="12" width="9.625" style="1" customWidth="1"/>
    <col min="13" max="13" width="3.625" style="1" customWidth="1"/>
    <col min="14" max="14" width="9.625" style="1" customWidth="1"/>
    <col min="15" max="15" width="3.625" style="1" customWidth="1"/>
    <col min="16" max="16" width="9.625" style="1" customWidth="1"/>
    <col min="17" max="17" width="3.625" style="1" customWidth="1"/>
    <col min="18" max="18" width="9.625" style="1" customWidth="1"/>
    <col min="19" max="19" width="3.625" style="1" customWidth="1"/>
    <col min="20" max="23" width="6.625" style="1" customWidth="1"/>
    <col min="24" max="16384" width="9" style="1"/>
  </cols>
  <sheetData>
    <row r="1" spans="1:19" x14ac:dyDescent="0.15">
      <c r="A1" s="9"/>
    </row>
    <row r="2" spans="1:19" ht="17.25" x14ac:dyDescent="0.15">
      <c r="B2" s="46" t="s">
        <v>325</v>
      </c>
      <c r="C2" s="32"/>
      <c r="D2" s="46"/>
    </row>
    <row r="4" spans="1:19" ht="14.25" x14ac:dyDescent="0.15">
      <c r="B4" s="57" t="s">
        <v>780</v>
      </c>
      <c r="C4" s="33"/>
      <c r="D4" s="47"/>
    </row>
    <row r="5" spans="1:19" ht="14.25" thickBot="1" x14ac:dyDescent="0.2">
      <c r="B5" s="33" t="s">
        <v>326</v>
      </c>
      <c r="C5" s="33"/>
      <c r="D5" s="47"/>
    </row>
    <row r="6" spans="1:19" x14ac:dyDescent="0.15">
      <c r="B6" s="41"/>
      <c r="C6" s="12" t="s">
        <v>347</v>
      </c>
      <c r="D6" s="12"/>
      <c r="E6" s="12"/>
      <c r="F6" s="12"/>
      <c r="G6" s="12"/>
      <c r="H6" s="12"/>
      <c r="I6" s="12"/>
      <c r="J6" s="12"/>
      <c r="K6" s="12"/>
      <c r="L6" s="12"/>
      <c r="M6" s="12"/>
      <c r="N6" s="13"/>
      <c r="O6" s="41"/>
      <c r="P6" s="240" t="s">
        <v>673</v>
      </c>
      <c r="Q6" s="68"/>
      <c r="R6" s="69"/>
      <c r="S6" s="171"/>
    </row>
    <row r="7" spans="1:19" x14ac:dyDescent="0.15">
      <c r="B7" s="42" t="s">
        <v>216</v>
      </c>
      <c r="C7" s="2" t="s">
        <v>348</v>
      </c>
      <c r="D7" s="2"/>
      <c r="E7" s="2"/>
      <c r="F7" s="2"/>
      <c r="G7" s="2"/>
      <c r="H7" s="2"/>
      <c r="I7" s="2"/>
      <c r="J7" s="2"/>
      <c r="K7" s="2"/>
      <c r="L7" s="2"/>
      <c r="M7" s="2"/>
      <c r="N7" s="6"/>
      <c r="O7" s="14"/>
      <c r="P7" s="231" t="s">
        <v>701</v>
      </c>
      <c r="Q7" s="70"/>
      <c r="R7" s="71"/>
      <c r="S7" s="171"/>
    </row>
    <row r="8" spans="1:19" x14ac:dyDescent="0.15">
      <c r="B8" s="42" t="s">
        <v>216</v>
      </c>
      <c r="C8" s="2" t="s">
        <v>349</v>
      </c>
      <c r="D8" s="2"/>
      <c r="E8" s="2"/>
      <c r="F8" s="2"/>
      <c r="G8" s="2"/>
      <c r="H8" s="2"/>
      <c r="I8" s="2"/>
      <c r="J8" s="2"/>
      <c r="K8" s="2"/>
      <c r="L8" s="2"/>
      <c r="M8" s="2"/>
      <c r="N8" s="6"/>
      <c r="O8" s="14"/>
      <c r="P8" s="70"/>
      <c r="Q8" s="70"/>
      <c r="R8" s="71"/>
      <c r="S8" s="171"/>
    </row>
    <row r="9" spans="1:19" x14ac:dyDescent="0.15">
      <c r="B9" s="42" t="s">
        <v>216</v>
      </c>
      <c r="C9" s="2" t="s">
        <v>350</v>
      </c>
      <c r="D9" s="2"/>
      <c r="E9" s="2"/>
      <c r="F9" s="2"/>
      <c r="G9" s="2"/>
      <c r="H9" s="2"/>
      <c r="I9" s="2"/>
      <c r="J9" s="2"/>
      <c r="K9" s="2"/>
      <c r="L9" s="2"/>
      <c r="M9" s="2"/>
      <c r="N9" s="6"/>
      <c r="O9" s="14"/>
      <c r="P9" s="2"/>
      <c r="Q9" s="2"/>
      <c r="R9" s="6"/>
    </row>
    <row r="10" spans="1:19" x14ac:dyDescent="0.15">
      <c r="B10" s="42" t="s">
        <v>216</v>
      </c>
      <c r="C10" s="2" t="s">
        <v>351</v>
      </c>
      <c r="D10" s="2"/>
      <c r="E10" s="2"/>
      <c r="F10" s="2"/>
      <c r="G10" s="2"/>
      <c r="H10" s="2"/>
      <c r="I10" s="2"/>
      <c r="J10" s="2"/>
      <c r="K10" s="2"/>
      <c r="L10" s="2"/>
      <c r="M10" s="2"/>
      <c r="N10" s="6"/>
      <c r="O10" s="14"/>
      <c r="P10" s="2"/>
      <c r="Q10" s="2"/>
      <c r="R10" s="6"/>
    </row>
    <row r="11" spans="1:19" ht="14.25" thickBot="1" x14ac:dyDescent="0.2">
      <c r="B11" s="45" t="s">
        <v>216</v>
      </c>
      <c r="C11" s="7" t="s">
        <v>352</v>
      </c>
      <c r="D11" s="7"/>
      <c r="E11" s="7"/>
      <c r="F11" s="447"/>
      <c r="G11" s="447"/>
      <c r="H11" s="447"/>
      <c r="I11" s="447"/>
      <c r="J11" s="447"/>
      <c r="K11" s="7" t="s">
        <v>131</v>
      </c>
      <c r="L11" s="7"/>
      <c r="M11" s="7"/>
      <c r="N11" s="8"/>
      <c r="O11" s="15"/>
      <c r="P11" s="7"/>
      <c r="Q11" s="7"/>
      <c r="R11" s="8"/>
    </row>
    <row r="12" spans="1:19" x14ac:dyDescent="0.15">
      <c r="C12" s="16" t="str">
        <f>IF(COUNTIF(B6:B11,"○")=0,"１～６のうち一つだけ選択して下さい。",IF(COUNTIF(B6:B11,"○")&lt;&gt;1,"選択エラー!!　一つだけを選択して下さい",""))</f>
        <v>１～６のうち一つだけ選択して下さい。</v>
      </c>
      <c r="O12" s="16"/>
    </row>
    <row r="14" spans="1:19" x14ac:dyDescent="0.15">
      <c r="B14" s="33" t="s">
        <v>346</v>
      </c>
      <c r="C14" s="33"/>
    </row>
    <row r="15" spans="1:19" ht="14.25" thickBot="1" x14ac:dyDescent="0.2">
      <c r="B15" s="361"/>
      <c r="C15" s="361"/>
      <c r="D15" s="361"/>
      <c r="E15" s="361"/>
      <c r="F15" s="361"/>
      <c r="G15" s="361"/>
      <c r="H15" s="362" t="s">
        <v>343</v>
      </c>
      <c r="I15" s="362"/>
      <c r="J15" s="362"/>
      <c r="K15" s="362"/>
      <c r="L15" s="362" t="s">
        <v>344</v>
      </c>
      <c r="M15" s="362"/>
      <c r="N15" s="362"/>
      <c r="O15" s="362"/>
      <c r="P15" s="362" t="s">
        <v>345</v>
      </c>
      <c r="Q15" s="362"/>
      <c r="R15" s="362"/>
      <c r="S15" s="362"/>
    </row>
    <row r="16" spans="1:19" x14ac:dyDescent="0.15">
      <c r="B16" s="361" t="s">
        <v>781</v>
      </c>
      <c r="C16" s="361"/>
      <c r="D16" s="361"/>
      <c r="E16" s="361"/>
      <c r="F16" s="351"/>
      <c r="G16" s="351"/>
      <c r="H16" s="373"/>
      <c r="I16" s="374"/>
      <c r="J16" s="374"/>
      <c r="K16" s="51" t="s">
        <v>198</v>
      </c>
      <c r="L16" s="401"/>
      <c r="M16" s="374"/>
      <c r="N16" s="374"/>
      <c r="O16" s="51" t="s">
        <v>198</v>
      </c>
      <c r="P16" s="467"/>
      <c r="Q16" s="468"/>
      <c r="R16" s="468"/>
      <c r="S16" s="52" t="s">
        <v>342</v>
      </c>
    </row>
    <row r="17" spans="2:21" x14ac:dyDescent="0.15">
      <c r="B17" s="361"/>
      <c r="C17" s="361"/>
      <c r="D17" s="361"/>
      <c r="E17" s="361"/>
      <c r="F17" s="351"/>
      <c r="G17" s="351"/>
      <c r="H17" s="451"/>
      <c r="I17" s="409"/>
      <c r="J17" s="409"/>
      <c r="K17" s="49"/>
      <c r="L17" s="400"/>
      <c r="M17" s="409"/>
      <c r="N17" s="409"/>
      <c r="O17" s="49"/>
      <c r="P17" s="469"/>
      <c r="Q17" s="470"/>
      <c r="R17" s="470"/>
      <c r="S17" s="53"/>
    </row>
    <row r="18" spans="2:21" x14ac:dyDescent="0.15">
      <c r="B18" s="361" t="s">
        <v>782</v>
      </c>
      <c r="C18" s="361"/>
      <c r="D18" s="361"/>
      <c r="E18" s="361"/>
      <c r="F18" s="351"/>
      <c r="G18" s="351"/>
      <c r="H18" s="453"/>
      <c r="I18" s="408"/>
      <c r="J18" s="408"/>
      <c r="K18" s="50" t="s">
        <v>198</v>
      </c>
      <c r="L18" s="399"/>
      <c r="M18" s="408"/>
      <c r="N18" s="408"/>
      <c r="O18" s="50" t="s">
        <v>198</v>
      </c>
      <c r="P18" s="459"/>
      <c r="Q18" s="460"/>
      <c r="R18" s="460"/>
      <c r="S18" s="54" t="s">
        <v>342</v>
      </c>
    </row>
    <row r="19" spans="2:21" x14ac:dyDescent="0.15">
      <c r="B19" s="361"/>
      <c r="C19" s="361"/>
      <c r="D19" s="361"/>
      <c r="E19" s="361"/>
      <c r="F19" s="351"/>
      <c r="G19" s="351"/>
      <c r="H19" s="451"/>
      <c r="I19" s="409"/>
      <c r="J19" s="409"/>
      <c r="K19" s="49"/>
      <c r="L19" s="400"/>
      <c r="M19" s="409"/>
      <c r="N19" s="409"/>
      <c r="O19" s="49"/>
      <c r="P19" s="469"/>
      <c r="Q19" s="470"/>
      <c r="R19" s="470"/>
      <c r="S19" s="53"/>
    </row>
    <row r="20" spans="2:21" x14ac:dyDescent="0.15">
      <c r="B20" s="361" t="s">
        <v>341</v>
      </c>
      <c r="C20" s="361"/>
      <c r="D20" s="361"/>
      <c r="E20" s="361"/>
      <c r="F20" s="351"/>
      <c r="G20" s="351"/>
      <c r="H20" s="453"/>
      <c r="I20" s="408"/>
      <c r="J20" s="408"/>
      <c r="K20" s="50" t="s">
        <v>198</v>
      </c>
      <c r="L20" s="399"/>
      <c r="M20" s="408"/>
      <c r="N20" s="408"/>
      <c r="O20" s="50" t="s">
        <v>198</v>
      </c>
      <c r="P20" s="459"/>
      <c r="Q20" s="460"/>
      <c r="R20" s="460"/>
      <c r="S20" s="54" t="s">
        <v>342</v>
      </c>
    </row>
    <row r="21" spans="2:21" ht="14.25" thickBot="1" x14ac:dyDescent="0.2">
      <c r="B21" s="361"/>
      <c r="C21" s="361"/>
      <c r="D21" s="361"/>
      <c r="E21" s="361"/>
      <c r="F21" s="351"/>
      <c r="G21" s="351"/>
      <c r="H21" s="375"/>
      <c r="I21" s="376"/>
      <c r="J21" s="376"/>
      <c r="K21" s="55"/>
      <c r="L21" s="402"/>
      <c r="M21" s="376"/>
      <c r="N21" s="376"/>
      <c r="O21" s="55"/>
      <c r="P21" s="461"/>
      <c r="Q21" s="462"/>
      <c r="R21" s="462"/>
      <c r="S21" s="56"/>
    </row>
    <row r="22" spans="2:21" x14ac:dyDescent="0.15">
      <c r="B22" s="34" t="s">
        <v>200</v>
      </c>
      <c r="C22" s="48"/>
      <c r="D22" s="48"/>
      <c r="E22" s="48"/>
      <c r="F22" s="48"/>
    </row>
    <row r="23" spans="2:21" x14ac:dyDescent="0.15">
      <c r="B23" s="34" t="s">
        <v>363</v>
      </c>
      <c r="C23" s="48"/>
      <c r="D23" s="48"/>
      <c r="E23" s="48"/>
      <c r="F23" s="48"/>
    </row>
    <row r="24" spans="2:21" x14ac:dyDescent="0.15">
      <c r="B24" s="34" t="s">
        <v>364</v>
      </c>
      <c r="C24" s="34"/>
      <c r="D24" s="34"/>
      <c r="E24" s="34"/>
      <c r="F24" s="34"/>
      <c r="G24" s="34"/>
      <c r="H24" s="34"/>
      <c r="I24" s="34"/>
      <c r="J24" s="34"/>
      <c r="K24" s="34"/>
      <c r="L24" s="34"/>
      <c r="M24" s="34"/>
      <c r="N24" s="34"/>
      <c r="O24" s="34"/>
      <c r="P24" s="34"/>
      <c r="Q24" s="34"/>
      <c r="R24" s="34"/>
      <c r="S24" s="34"/>
      <c r="T24" s="34"/>
      <c r="U24" s="34"/>
    </row>
    <row r="25" spans="2:21" x14ac:dyDescent="0.15">
      <c r="B25" s="34" t="s">
        <v>365</v>
      </c>
      <c r="C25" s="34"/>
      <c r="D25" s="34"/>
      <c r="E25" s="34"/>
      <c r="F25" s="34"/>
      <c r="G25" s="34"/>
      <c r="H25" s="34"/>
      <c r="I25" s="34"/>
      <c r="J25" s="34"/>
      <c r="K25" s="34"/>
      <c r="L25" s="34"/>
      <c r="M25" s="34"/>
      <c r="N25" s="34"/>
      <c r="O25" s="34"/>
      <c r="P25" s="34"/>
      <c r="Q25" s="34"/>
      <c r="R25" s="34"/>
      <c r="S25" s="34"/>
      <c r="T25" s="34"/>
      <c r="U25" s="34"/>
    </row>
    <row r="26" spans="2:21" x14ac:dyDescent="0.15">
      <c r="B26" s="34" t="s">
        <v>783</v>
      </c>
      <c r="C26" s="34"/>
      <c r="D26" s="34"/>
      <c r="E26" s="34"/>
      <c r="F26" s="34"/>
      <c r="G26" s="34"/>
      <c r="H26" s="34"/>
      <c r="I26" s="34"/>
      <c r="J26" s="34"/>
      <c r="K26" s="34"/>
      <c r="L26" s="34"/>
      <c r="M26" s="34"/>
      <c r="N26" s="34"/>
      <c r="O26" s="34"/>
      <c r="P26" s="34"/>
      <c r="Q26" s="34"/>
      <c r="R26" s="34"/>
      <c r="S26" s="34"/>
      <c r="T26" s="34"/>
      <c r="U26" s="34"/>
    </row>
    <row r="27" spans="2:21" x14ac:dyDescent="0.15">
      <c r="B27" s="34" t="s">
        <v>366</v>
      </c>
      <c r="C27" s="34"/>
      <c r="D27" s="34"/>
      <c r="E27" s="34"/>
      <c r="F27" s="34"/>
      <c r="G27" s="34"/>
      <c r="H27" s="34"/>
      <c r="I27" s="34"/>
      <c r="J27" s="34"/>
      <c r="K27" s="34"/>
      <c r="L27" s="34"/>
      <c r="M27" s="34"/>
      <c r="N27" s="34"/>
      <c r="O27" s="34"/>
      <c r="P27" s="34"/>
      <c r="Q27" s="34"/>
      <c r="R27" s="34"/>
      <c r="S27" s="34"/>
      <c r="T27" s="34"/>
      <c r="U27" s="34"/>
    </row>
    <row r="28" spans="2:21" x14ac:dyDescent="0.15">
      <c r="B28" s="34"/>
      <c r="C28" s="34"/>
      <c r="D28" s="34"/>
      <c r="E28" s="34"/>
      <c r="F28" s="34"/>
      <c r="G28" s="34"/>
      <c r="H28" s="34"/>
      <c r="I28" s="34"/>
      <c r="J28" s="34"/>
      <c r="K28" s="34"/>
      <c r="L28" s="34"/>
      <c r="M28" s="34"/>
      <c r="N28" s="34"/>
      <c r="O28" s="34"/>
      <c r="P28" s="34"/>
      <c r="Q28" s="34"/>
      <c r="R28" s="34"/>
      <c r="S28" s="34"/>
      <c r="T28" s="34"/>
      <c r="U28" s="34"/>
    </row>
    <row r="29" spans="2:21" x14ac:dyDescent="0.15">
      <c r="B29" s="34"/>
      <c r="C29" s="34"/>
      <c r="D29" s="34"/>
      <c r="E29" s="34"/>
      <c r="F29" s="34"/>
      <c r="G29" s="34"/>
      <c r="H29" s="34"/>
      <c r="I29" s="34"/>
      <c r="J29" s="34"/>
      <c r="K29" s="34"/>
      <c r="L29" s="34"/>
      <c r="M29" s="34"/>
      <c r="N29" s="34"/>
      <c r="O29" s="34"/>
      <c r="P29" s="34"/>
      <c r="Q29" s="34"/>
      <c r="R29" s="34"/>
      <c r="S29" s="34"/>
      <c r="T29" s="34"/>
      <c r="U29" s="34"/>
    </row>
    <row r="30" spans="2:21" ht="14.25" x14ac:dyDescent="0.15">
      <c r="B30" s="172" t="s">
        <v>631</v>
      </c>
      <c r="C30" s="33"/>
      <c r="D30" s="47"/>
    </row>
    <row r="31" spans="2:21" x14ac:dyDescent="0.15">
      <c r="B31" s="34"/>
      <c r="C31" s="34" t="s">
        <v>784</v>
      </c>
      <c r="D31" s="34"/>
      <c r="E31" s="34"/>
      <c r="F31" s="34"/>
      <c r="G31" s="34"/>
      <c r="H31" s="34"/>
      <c r="I31" s="34"/>
      <c r="J31" s="34"/>
      <c r="K31" s="34"/>
      <c r="L31" s="34"/>
      <c r="M31" s="34"/>
      <c r="N31" s="34"/>
      <c r="O31" s="34"/>
      <c r="P31" s="34"/>
      <c r="Q31" s="34"/>
      <c r="R31" s="34"/>
      <c r="S31" s="34"/>
      <c r="T31" s="34"/>
      <c r="U31" s="34"/>
    </row>
    <row r="32" spans="2:21" x14ac:dyDescent="0.15">
      <c r="B32" s="34"/>
      <c r="C32" s="34" t="s">
        <v>614</v>
      </c>
      <c r="D32" s="34"/>
      <c r="E32" s="34"/>
      <c r="F32" s="34"/>
      <c r="G32" s="34"/>
      <c r="H32" s="34"/>
      <c r="I32" s="34"/>
      <c r="J32" s="34"/>
      <c r="K32" s="34"/>
      <c r="L32" s="34"/>
      <c r="M32" s="34"/>
      <c r="N32" s="34"/>
      <c r="O32" s="34"/>
      <c r="P32" s="34"/>
      <c r="Q32" s="34"/>
      <c r="R32" s="34"/>
      <c r="S32" s="34"/>
      <c r="T32" s="34"/>
      <c r="U32" s="34"/>
    </row>
    <row r="33" spans="2:17" x14ac:dyDescent="0.15">
      <c r="B33" s="361" t="s">
        <v>333</v>
      </c>
      <c r="C33" s="361"/>
      <c r="D33" s="361"/>
      <c r="E33" s="361" t="s">
        <v>327</v>
      </c>
      <c r="F33" s="361"/>
      <c r="G33" s="361"/>
      <c r="H33" s="361" t="s">
        <v>328</v>
      </c>
      <c r="I33" s="361"/>
      <c r="J33" s="361" t="s">
        <v>329</v>
      </c>
      <c r="K33" s="361"/>
      <c r="L33" s="361" t="s">
        <v>330</v>
      </c>
      <c r="M33" s="361"/>
      <c r="N33" s="361" t="s">
        <v>331</v>
      </c>
      <c r="O33" s="361"/>
      <c r="P33" s="361" t="s">
        <v>332</v>
      </c>
      <c r="Q33" s="361"/>
    </row>
    <row r="34" spans="2:17" x14ac:dyDescent="0.15">
      <c r="B34" s="361" t="s">
        <v>334</v>
      </c>
      <c r="C34" s="361"/>
      <c r="D34" s="361"/>
      <c r="E34" s="361" t="s">
        <v>257</v>
      </c>
      <c r="F34" s="361"/>
      <c r="G34" s="361"/>
      <c r="H34" s="361" t="s">
        <v>258</v>
      </c>
      <c r="I34" s="361"/>
      <c r="J34" s="361" t="s">
        <v>259</v>
      </c>
      <c r="K34" s="361"/>
      <c r="L34" s="361" t="s">
        <v>260</v>
      </c>
      <c r="M34" s="361"/>
      <c r="N34" s="361" t="s">
        <v>261</v>
      </c>
      <c r="O34" s="361"/>
      <c r="P34" s="361" t="s">
        <v>262</v>
      </c>
      <c r="Q34" s="361"/>
    </row>
    <row r="35" spans="2:17" x14ac:dyDescent="0.15">
      <c r="B35" s="361" t="s">
        <v>335</v>
      </c>
      <c r="C35" s="361"/>
      <c r="D35" s="361"/>
      <c r="E35" s="361" t="s">
        <v>338</v>
      </c>
      <c r="F35" s="361"/>
      <c r="G35" s="361"/>
      <c r="H35" s="361" t="s">
        <v>338</v>
      </c>
      <c r="I35" s="361"/>
      <c r="J35" s="455" t="s">
        <v>339</v>
      </c>
      <c r="K35" s="361"/>
      <c r="L35" s="455" t="s">
        <v>340</v>
      </c>
      <c r="M35" s="361"/>
      <c r="N35" s="455" t="s">
        <v>340</v>
      </c>
      <c r="O35" s="361"/>
      <c r="P35" s="455" t="s">
        <v>340</v>
      </c>
      <c r="Q35" s="361"/>
    </row>
    <row r="36" spans="2:17" ht="14.25" thickBot="1" x14ac:dyDescent="0.2">
      <c r="B36" s="361"/>
      <c r="C36" s="361"/>
      <c r="D36" s="361"/>
      <c r="E36" s="362"/>
      <c r="F36" s="362"/>
      <c r="G36" s="362"/>
      <c r="H36" s="362"/>
      <c r="I36" s="362"/>
      <c r="J36" s="362"/>
      <c r="K36" s="362"/>
      <c r="L36" s="362"/>
      <c r="M36" s="362"/>
      <c r="N36" s="362"/>
      <c r="O36" s="362"/>
      <c r="P36" s="362"/>
      <c r="Q36" s="362"/>
    </row>
    <row r="37" spans="2:17" x14ac:dyDescent="0.15">
      <c r="B37" s="361" t="s">
        <v>800</v>
      </c>
      <c r="C37" s="361"/>
      <c r="D37" s="351"/>
      <c r="E37" s="373"/>
      <c r="F37" s="374"/>
      <c r="G37" s="51" t="s">
        <v>198</v>
      </c>
      <c r="H37" s="401"/>
      <c r="I37" s="51" t="s">
        <v>198</v>
      </c>
      <c r="J37" s="401"/>
      <c r="K37" s="51" t="s">
        <v>198</v>
      </c>
      <c r="L37" s="401"/>
      <c r="M37" s="51" t="s">
        <v>198</v>
      </c>
      <c r="N37" s="401"/>
      <c r="O37" s="51" t="s">
        <v>198</v>
      </c>
      <c r="P37" s="401"/>
      <c r="Q37" s="61" t="s">
        <v>198</v>
      </c>
    </row>
    <row r="38" spans="2:17" x14ac:dyDescent="0.15">
      <c r="B38" s="361"/>
      <c r="C38" s="361"/>
      <c r="D38" s="351"/>
      <c r="E38" s="451"/>
      <c r="F38" s="409"/>
      <c r="G38" s="49"/>
      <c r="H38" s="400"/>
      <c r="I38" s="49"/>
      <c r="J38" s="400"/>
      <c r="K38" s="49"/>
      <c r="L38" s="400"/>
      <c r="M38" s="49"/>
      <c r="N38" s="400"/>
      <c r="O38" s="49"/>
      <c r="P38" s="400"/>
      <c r="Q38" s="53"/>
    </row>
    <row r="39" spans="2:17" x14ac:dyDescent="0.15">
      <c r="B39" s="361" t="s">
        <v>801</v>
      </c>
      <c r="C39" s="361"/>
      <c r="D39" s="351"/>
      <c r="E39" s="453"/>
      <c r="F39" s="408"/>
      <c r="G39" s="50" t="s">
        <v>198</v>
      </c>
      <c r="H39" s="399"/>
      <c r="I39" s="50" t="s">
        <v>198</v>
      </c>
      <c r="J39" s="399"/>
      <c r="K39" s="50" t="s">
        <v>198</v>
      </c>
      <c r="L39" s="399"/>
      <c r="M39" s="50" t="s">
        <v>198</v>
      </c>
      <c r="N39" s="399"/>
      <c r="O39" s="50" t="s">
        <v>198</v>
      </c>
      <c r="P39" s="399"/>
      <c r="Q39" s="62" t="s">
        <v>198</v>
      </c>
    </row>
    <row r="40" spans="2:17" x14ac:dyDescent="0.15">
      <c r="B40" s="361"/>
      <c r="C40" s="361"/>
      <c r="D40" s="351"/>
      <c r="E40" s="451"/>
      <c r="F40" s="409"/>
      <c r="G40" s="49"/>
      <c r="H40" s="400"/>
      <c r="I40" s="49"/>
      <c r="J40" s="400"/>
      <c r="K40" s="49"/>
      <c r="L40" s="400"/>
      <c r="M40" s="49"/>
      <c r="N40" s="400"/>
      <c r="O40" s="49"/>
      <c r="P40" s="400"/>
      <c r="Q40" s="53"/>
    </row>
    <row r="41" spans="2:17" x14ac:dyDescent="0.15">
      <c r="B41" s="361" t="s">
        <v>336</v>
      </c>
      <c r="C41" s="361"/>
      <c r="D41" s="351"/>
      <c r="E41" s="453"/>
      <c r="F41" s="408"/>
      <c r="G41" s="50" t="s">
        <v>198</v>
      </c>
      <c r="H41" s="399"/>
      <c r="I41" s="50" t="s">
        <v>198</v>
      </c>
      <c r="J41" s="399"/>
      <c r="K41" s="50" t="s">
        <v>198</v>
      </c>
      <c r="L41" s="399"/>
      <c r="M41" s="50" t="s">
        <v>198</v>
      </c>
      <c r="N41" s="399"/>
      <c r="O41" s="50" t="s">
        <v>198</v>
      </c>
      <c r="P41" s="399"/>
      <c r="Q41" s="62" t="s">
        <v>198</v>
      </c>
    </row>
    <row r="42" spans="2:17" x14ac:dyDescent="0.15">
      <c r="B42" s="361"/>
      <c r="C42" s="361"/>
      <c r="D42" s="351"/>
      <c r="E42" s="451"/>
      <c r="F42" s="409"/>
      <c r="G42" s="49"/>
      <c r="H42" s="400"/>
      <c r="I42" s="49"/>
      <c r="J42" s="400"/>
      <c r="K42" s="49"/>
      <c r="L42" s="400"/>
      <c r="M42" s="49"/>
      <c r="N42" s="400"/>
      <c r="O42" s="49"/>
      <c r="P42" s="400"/>
      <c r="Q42" s="53"/>
    </row>
    <row r="43" spans="2:17" x14ac:dyDescent="0.15">
      <c r="B43" s="361" t="s">
        <v>337</v>
      </c>
      <c r="C43" s="361"/>
      <c r="D43" s="351"/>
      <c r="E43" s="463">
        <f>SUM(E37:F42)</f>
        <v>0</v>
      </c>
      <c r="F43" s="464"/>
      <c r="G43" s="50" t="s">
        <v>198</v>
      </c>
      <c r="H43" s="471">
        <f>SUM(H37:H42)</f>
        <v>0</v>
      </c>
      <c r="I43" s="50" t="s">
        <v>198</v>
      </c>
      <c r="J43" s="471">
        <f>SUM(J37:J42)</f>
        <v>0</v>
      </c>
      <c r="K43" s="50" t="s">
        <v>198</v>
      </c>
      <c r="L43" s="471">
        <f>SUM(L37:L42)</f>
        <v>0</v>
      </c>
      <c r="M43" s="50" t="s">
        <v>198</v>
      </c>
      <c r="N43" s="471">
        <f>SUM(N37:N42)</f>
        <v>0</v>
      </c>
      <c r="O43" s="50" t="s">
        <v>198</v>
      </c>
      <c r="P43" s="471">
        <f>SUM(P37:P42)</f>
        <v>0</v>
      </c>
      <c r="Q43" s="62" t="s">
        <v>198</v>
      </c>
    </row>
    <row r="44" spans="2:17" ht="14.25" thickBot="1" x14ac:dyDescent="0.2">
      <c r="B44" s="361"/>
      <c r="C44" s="361"/>
      <c r="D44" s="351"/>
      <c r="E44" s="465"/>
      <c r="F44" s="466"/>
      <c r="G44" s="55"/>
      <c r="H44" s="472"/>
      <c r="I44" s="55"/>
      <c r="J44" s="472"/>
      <c r="K44" s="55"/>
      <c r="L44" s="472"/>
      <c r="M44" s="55"/>
      <c r="N44" s="472"/>
      <c r="O44" s="55"/>
      <c r="P44" s="472"/>
      <c r="Q44" s="56"/>
    </row>
    <row r="45" spans="2:17" x14ac:dyDescent="0.15">
      <c r="B45" s="1" t="s">
        <v>200</v>
      </c>
    </row>
    <row r="46" spans="2:17" x14ac:dyDescent="0.15">
      <c r="B46" s="1" t="s">
        <v>367</v>
      </c>
    </row>
    <row r="47" spans="2:17" x14ac:dyDescent="0.15">
      <c r="B47" s="1" t="s">
        <v>785</v>
      </c>
    </row>
    <row r="48" spans="2:17" x14ac:dyDescent="0.15">
      <c r="B48" s="34" t="s">
        <v>368</v>
      </c>
    </row>
    <row r="49" spans="2:2" x14ac:dyDescent="0.15">
      <c r="B49" s="1" t="s">
        <v>786</v>
      </c>
    </row>
    <row r="50" spans="2:2" x14ac:dyDescent="0.15">
      <c r="B50" s="1" t="s">
        <v>787</v>
      </c>
    </row>
    <row r="51" spans="2:2" x14ac:dyDescent="0.15">
      <c r="B51" s="1" t="s">
        <v>369</v>
      </c>
    </row>
  </sheetData>
  <sheetProtection selectLockedCells="1"/>
  <mergeCells count="66">
    <mergeCell ref="P39:P40"/>
    <mergeCell ref="P34:Q34"/>
    <mergeCell ref="P35:Q36"/>
    <mergeCell ref="L35:M36"/>
    <mergeCell ref="N35:O36"/>
    <mergeCell ref="L34:M34"/>
    <mergeCell ref="N34:O34"/>
    <mergeCell ref="L37:L38"/>
    <mergeCell ref="B43:D44"/>
    <mergeCell ref="P33:Q33"/>
    <mergeCell ref="B34:D34"/>
    <mergeCell ref="E34:G34"/>
    <mergeCell ref="H34:I34"/>
    <mergeCell ref="J34:K34"/>
    <mergeCell ref="N37:N38"/>
    <mergeCell ref="B35:D36"/>
    <mergeCell ref="L33:M33"/>
    <mergeCell ref="N33:O33"/>
    <mergeCell ref="P37:P38"/>
    <mergeCell ref="H39:H40"/>
    <mergeCell ref="J39:J40"/>
    <mergeCell ref="P43:P44"/>
    <mergeCell ref="L39:L40"/>
    <mergeCell ref="N39:N40"/>
    <mergeCell ref="L41:L42"/>
    <mergeCell ref="N41:N42"/>
    <mergeCell ref="P41:P42"/>
    <mergeCell ref="L43:L44"/>
    <mergeCell ref="N43:N44"/>
    <mergeCell ref="B37:D38"/>
    <mergeCell ref="B39:D40"/>
    <mergeCell ref="B41:D42"/>
    <mergeCell ref="B15:G15"/>
    <mergeCell ref="B16:G17"/>
    <mergeCell ref="B18:G19"/>
    <mergeCell ref="B33:D33"/>
    <mergeCell ref="E33:G33"/>
    <mergeCell ref="E35:G36"/>
    <mergeCell ref="H15:K15"/>
    <mergeCell ref="H20:J21"/>
    <mergeCell ref="H43:H44"/>
    <mergeCell ref="J43:J44"/>
    <mergeCell ref="H35:I36"/>
    <mergeCell ref="J35:K36"/>
    <mergeCell ref="H37:H38"/>
    <mergeCell ref="J37:J38"/>
    <mergeCell ref="H33:I33"/>
    <mergeCell ref="J33:K33"/>
    <mergeCell ref="H41:H42"/>
    <mergeCell ref="J41:J42"/>
    <mergeCell ref="L20:N21"/>
    <mergeCell ref="P20:R21"/>
    <mergeCell ref="F11:J11"/>
    <mergeCell ref="E43:F44"/>
    <mergeCell ref="E41:F42"/>
    <mergeCell ref="E39:F40"/>
    <mergeCell ref="E37:F38"/>
    <mergeCell ref="L15:O15"/>
    <mergeCell ref="P15:S15"/>
    <mergeCell ref="H16:J17"/>
    <mergeCell ref="L16:N17"/>
    <mergeCell ref="P16:R17"/>
    <mergeCell ref="H18:J19"/>
    <mergeCell ref="L18:N19"/>
    <mergeCell ref="P18:R19"/>
    <mergeCell ref="B20:G21"/>
  </mergeCells>
  <phoneticPr fontId="2"/>
  <conditionalFormatting sqref="P43:P44 H43:H44 J43:J44 L43:L44 N43:N44 E43">
    <cfRule type="cellIs" dxfId="7" priority="6" operator="equal">
      <formula>0</formula>
    </cfRule>
  </conditionalFormatting>
  <conditionalFormatting sqref="P43:P44 H43:H44 J43:J44 L43:L44 N43:N44 E43">
    <cfRule type="cellIs" dxfId="6" priority="5" operator="equal">
      <formula>0</formula>
    </cfRule>
  </conditionalFormatting>
  <conditionalFormatting sqref="P43:P44 H43:H44 J43:J44 L43:L44 N43:N44 E43">
    <cfRule type="cellIs" dxfId="5" priority="4" operator="equal">
      <formula>0</formula>
    </cfRule>
  </conditionalFormatting>
  <conditionalFormatting sqref="P43:P44 H43:H44 J43:J44 L43:L44 N43:N44 E43">
    <cfRule type="cellIs" dxfId="4" priority="3" operator="equal">
      <formula>0</formula>
    </cfRule>
  </conditionalFormatting>
  <conditionalFormatting sqref="P43:P44 H43:H44 J43:J44 L43:L44 N43:N44 E43">
    <cfRule type="cellIs" dxfId="3" priority="2" operator="equal">
      <formula>0</formula>
    </cfRule>
  </conditionalFormatting>
  <conditionalFormatting sqref="P43:P44 H43:H44 J43:J44 L43:L44 N43:N44 E43">
    <cfRule type="cellIs" dxfId="2" priority="1" operator="equal">
      <formula>0</formula>
    </cfRule>
  </conditionalFormatting>
  <dataValidations count="1">
    <dataValidation type="list" allowBlank="1" showInputMessage="1" showErrorMessage="1" promptTitle="クリックで選択" prompt="いずれかに_x000a_○を選択して下さい" sqref="B6:B11 O6" xr:uid="{00000000-0002-0000-0300-000000000000}">
      <formula1>"　,○"</formula1>
    </dataValidation>
  </dataValidations>
  <pageMargins left="0.78740157480314965" right="0.39370078740157483" top="0.78740157480314965" bottom="0.78740157480314965" header="0.31496062992125984" footer="0.31496062992125984"/>
  <pageSetup paperSize="9" scale="8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N106"/>
  <sheetViews>
    <sheetView showGridLines="0" zoomScaleNormal="100" workbookViewId="0">
      <selection activeCell="L89" sqref="L89:V89"/>
    </sheetView>
  </sheetViews>
  <sheetFormatPr defaultColWidth="9" defaultRowHeight="13.5" x14ac:dyDescent="0.15"/>
  <cols>
    <col min="1" max="1" width="1.625" style="1" customWidth="1"/>
    <col min="2" max="24" width="4.625" style="1" customWidth="1"/>
    <col min="25" max="25" width="6.25" style="1" customWidth="1"/>
    <col min="26" max="37" width="4.625" style="1" customWidth="1"/>
    <col min="38" max="16384" width="9" style="1"/>
  </cols>
  <sheetData>
    <row r="1" spans="1:40" x14ac:dyDescent="0.15">
      <c r="A1" s="9"/>
    </row>
    <row r="2" spans="1:40" ht="17.25" x14ac:dyDescent="0.15">
      <c r="B2" s="46" t="s">
        <v>370</v>
      </c>
      <c r="C2" s="46"/>
      <c r="D2" s="46"/>
      <c r="AA2" s="171"/>
      <c r="AB2" s="171"/>
      <c r="AC2" s="171"/>
      <c r="AD2" s="171"/>
      <c r="AE2" s="171"/>
      <c r="AF2" s="171"/>
      <c r="AG2" s="171"/>
      <c r="AH2" s="171"/>
      <c r="AI2" s="171"/>
      <c r="AJ2" s="171"/>
      <c r="AK2" s="171"/>
      <c r="AL2" s="171"/>
      <c r="AM2" s="171"/>
      <c r="AN2" s="171"/>
    </row>
    <row r="3" spans="1:40" x14ac:dyDescent="0.15">
      <c r="O3" s="171"/>
      <c r="P3" s="171"/>
      <c r="Q3" s="171"/>
      <c r="R3" s="171"/>
      <c r="S3" s="171"/>
      <c r="T3" s="171"/>
      <c r="U3" s="171"/>
      <c r="V3" s="171"/>
      <c r="W3" s="171"/>
      <c r="X3" s="171"/>
      <c r="Y3" s="171"/>
      <c r="Z3" s="171"/>
      <c r="AA3" s="171"/>
      <c r="AB3" s="171"/>
      <c r="AC3" s="171"/>
      <c r="AD3" s="171"/>
      <c r="AE3" s="171"/>
      <c r="AF3" s="171"/>
      <c r="AG3" s="171"/>
      <c r="AH3" s="171"/>
      <c r="AI3" s="171"/>
      <c r="AJ3" s="171"/>
      <c r="AK3" s="171"/>
      <c r="AL3" s="171"/>
      <c r="AM3" s="171"/>
      <c r="AN3" s="171"/>
    </row>
    <row r="4" spans="1:40" ht="14.25" x14ac:dyDescent="0.15">
      <c r="B4" s="57" t="s">
        <v>371</v>
      </c>
      <c r="C4" s="47"/>
      <c r="D4" s="47"/>
      <c r="O4" s="171"/>
      <c r="P4" s="171"/>
      <c r="Q4" s="171"/>
      <c r="R4" s="171"/>
      <c r="S4" s="171"/>
      <c r="T4" s="171"/>
      <c r="U4" s="171"/>
      <c r="V4" s="171"/>
      <c r="W4" s="171"/>
      <c r="X4" s="171"/>
      <c r="Y4" s="171"/>
      <c r="Z4" s="171"/>
      <c r="AA4" s="171"/>
      <c r="AB4" s="171"/>
      <c r="AC4" s="171"/>
      <c r="AD4" s="171"/>
      <c r="AE4" s="171"/>
      <c r="AF4" s="171"/>
      <c r="AG4" s="171"/>
      <c r="AH4" s="171"/>
      <c r="AI4" s="171"/>
      <c r="AJ4" s="171"/>
      <c r="AK4" s="171"/>
      <c r="AL4" s="171"/>
      <c r="AM4" s="171"/>
      <c r="AN4" s="171"/>
    </row>
    <row r="5" spans="1:40" ht="14.25" x14ac:dyDescent="0.15">
      <c r="B5" s="57" t="s">
        <v>372</v>
      </c>
      <c r="O5" s="171"/>
      <c r="P5" s="171"/>
      <c r="Q5" s="171"/>
      <c r="R5" s="171"/>
      <c r="S5" s="171"/>
      <c r="T5" s="171"/>
      <c r="U5" s="171"/>
      <c r="V5" s="171"/>
      <c r="W5" s="171"/>
      <c r="X5" s="171"/>
      <c r="Y5" s="171"/>
      <c r="Z5" s="171"/>
      <c r="AA5" s="171"/>
      <c r="AB5" s="171"/>
      <c r="AC5" s="171"/>
      <c r="AD5" s="171"/>
      <c r="AE5" s="171"/>
      <c r="AF5" s="171"/>
      <c r="AG5" s="171"/>
      <c r="AH5" s="171"/>
      <c r="AI5" s="171"/>
      <c r="AJ5" s="171"/>
      <c r="AK5" s="171"/>
      <c r="AL5" s="171"/>
      <c r="AM5" s="171"/>
      <c r="AN5" s="171"/>
    </row>
    <row r="6" spans="1:40" ht="14.25" thickBot="1" x14ac:dyDescent="0.2">
      <c r="C6" s="354" t="s">
        <v>373</v>
      </c>
      <c r="D6" s="355"/>
      <c r="E6" s="356"/>
      <c r="H6" s="491" t="s">
        <v>733</v>
      </c>
      <c r="I6" s="492"/>
      <c r="J6" s="493"/>
      <c r="O6" s="171"/>
      <c r="P6" s="171"/>
      <c r="Q6" s="171"/>
      <c r="R6" s="171"/>
      <c r="S6" s="171"/>
      <c r="T6" s="171"/>
      <c r="U6" s="171"/>
      <c r="V6" s="171"/>
      <c r="W6" s="171"/>
      <c r="X6" s="171"/>
      <c r="Y6" s="171"/>
      <c r="Z6" s="171"/>
      <c r="AA6" s="171"/>
      <c r="AB6" s="171"/>
      <c r="AC6" s="171"/>
      <c r="AD6" s="171"/>
      <c r="AE6" s="171"/>
      <c r="AF6" s="171"/>
      <c r="AG6" s="171"/>
      <c r="AH6" s="171"/>
      <c r="AI6" s="171"/>
      <c r="AJ6" s="171"/>
      <c r="AK6" s="171"/>
      <c r="AL6" s="171"/>
      <c r="AM6" s="171"/>
      <c r="AN6" s="171"/>
    </row>
    <row r="7" spans="1:40" x14ac:dyDescent="0.15">
      <c r="C7" s="487"/>
      <c r="D7" s="488"/>
      <c r="E7" s="61" t="s">
        <v>229</v>
      </c>
      <c r="H7" s="494"/>
      <c r="I7" s="495"/>
      <c r="J7" s="496"/>
      <c r="O7" s="171"/>
      <c r="P7" s="171"/>
      <c r="Q7" s="171"/>
      <c r="R7" s="171"/>
      <c r="S7" s="171"/>
      <c r="T7" s="171"/>
      <c r="U7" s="171"/>
      <c r="V7" s="171"/>
      <c r="W7" s="171"/>
      <c r="X7" s="171"/>
      <c r="Y7" s="171"/>
      <c r="Z7" s="171"/>
      <c r="AA7" s="171"/>
      <c r="AB7" s="171"/>
      <c r="AC7" s="171"/>
      <c r="AD7" s="171"/>
      <c r="AE7" s="171"/>
      <c r="AF7" s="171"/>
      <c r="AG7" s="171"/>
      <c r="AH7" s="171"/>
      <c r="AI7" s="171"/>
      <c r="AJ7" s="171"/>
      <c r="AK7" s="171"/>
      <c r="AL7" s="171"/>
      <c r="AM7" s="171"/>
      <c r="AN7" s="171"/>
    </row>
    <row r="8" spans="1:40" ht="14.25" thickBot="1" x14ac:dyDescent="0.2">
      <c r="C8" s="489"/>
      <c r="D8" s="490"/>
      <c r="E8" s="8"/>
      <c r="H8" s="497"/>
      <c r="I8" s="498"/>
      <c r="J8" s="499"/>
      <c r="K8" s="251" t="str">
        <f>IF(H7="○","","定年がない場合、○をつけてください。")</f>
        <v>定年がない場合、○をつけてください。</v>
      </c>
      <c r="O8" s="171"/>
      <c r="P8" s="171"/>
      <c r="Q8" s="171"/>
      <c r="R8" s="171"/>
      <c r="S8" s="171"/>
      <c r="T8" s="171"/>
      <c r="U8" s="171"/>
      <c r="V8" s="171"/>
      <c r="W8" s="171"/>
      <c r="X8" s="171"/>
      <c r="Y8" s="171"/>
      <c r="Z8" s="171"/>
      <c r="AA8" s="171"/>
      <c r="AB8" s="171"/>
      <c r="AC8" s="171"/>
      <c r="AD8" s="171"/>
      <c r="AE8" s="171"/>
      <c r="AF8" s="171"/>
      <c r="AG8" s="171"/>
      <c r="AH8" s="171"/>
      <c r="AI8" s="171"/>
      <c r="AJ8" s="171"/>
      <c r="AK8" s="171"/>
      <c r="AL8" s="171"/>
      <c r="AM8" s="171"/>
      <c r="AN8" s="171"/>
    </row>
    <row r="9" spans="1:40" x14ac:dyDescent="0.15">
      <c r="C9" s="1" t="s">
        <v>200</v>
      </c>
      <c r="AA9" s="171"/>
      <c r="AB9" s="171"/>
      <c r="AC9" s="171"/>
      <c r="AD9" s="171"/>
      <c r="AE9" s="171"/>
      <c r="AF9" s="171"/>
      <c r="AG9" s="171"/>
      <c r="AH9" s="171"/>
      <c r="AI9" s="171"/>
      <c r="AJ9" s="171"/>
      <c r="AK9" s="171"/>
      <c r="AL9" s="171"/>
      <c r="AM9" s="171"/>
      <c r="AN9" s="171"/>
    </row>
    <row r="10" spans="1:40" x14ac:dyDescent="0.15">
      <c r="C10" s="1" t="s">
        <v>374</v>
      </c>
      <c r="AA10" s="171"/>
      <c r="AB10" s="171"/>
      <c r="AC10" s="171"/>
      <c r="AD10" s="171"/>
      <c r="AE10" s="171"/>
      <c r="AF10" s="171"/>
      <c r="AG10" s="171"/>
      <c r="AH10" s="171"/>
      <c r="AI10" s="171"/>
      <c r="AJ10" s="171"/>
      <c r="AK10" s="171"/>
      <c r="AL10" s="171"/>
      <c r="AM10" s="171"/>
      <c r="AN10" s="171"/>
    </row>
    <row r="11" spans="1:40" x14ac:dyDescent="0.15">
      <c r="B11" s="34"/>
      <c r="AA11" s="171"/>
      <c r="AB11" s="171"/>
      <c r="AC11" s="171"/>
      <c r="AD11" s="171"/>
      <c r="AE11" s="171"/>
      <c r="AF11" s="171"/>
      <c r="AG11" s="171"/>
      <c r="AH11" s="171"/>
      <c r="AI11" s="171"/>
      <c r="AJ11" s="171"/>
      <c r="AK11" s="171"/>
      <c r="AL11" s="171"/>
      <c r="AM11" s="171"/>
      <c r="AN11" s="171"/>
    </row>
    <row r="12" spans="1:40" ht="14.25" x14ac:dyDescent="0.15">
      <c r="B12" s="57" t="s">
        <v>734</v>
      </c>
      <c r="M12" s="171"/>
      <c r="N12" s="171"/>
      <c r="O12" s="171"/>
      <c r="P12" s="171"/>
      <c r="Q12" s="171"/>
      <c r="R12" s="171"/>
      <c r="S12" s="171"/>
      <c r="T12" s="171"/>
      <c r="U12" s="171"/>
      <c r="V12" s="171"/>
      <c r="W12" s="171"/>
      <c r="X12" s="171"/>
      <c r="Y12" s="171"/>
      <c r="Z12" s="171"/>
      <c r="AA12" s="171"/>
      <c r="AB12" s="171"/>
      <c r="AC12" s="171"/>
      <c r="AD12" s="171"/>
      <c r="AE12" s="171"/>
      <c r="AF12" s="171"/>
      <c r="AG12" s="171"/>
      <c r="AH12" s="171"/>
      <c r="AI12" s="171"/>
      <c r="AJ12" s="171"/>
      <c r="AK12" s="171"/>
      <c r="AL12" s="171"/>
      <c r="AM12" s="171"/>
      <c r="AN12" s="171"/>
    </row>
    <row r="13" spans="1:40" ht="15" thickBot="1" x14ac:dyDescent="0.2">
      <c r="B13" s="57"/>
      <c r="C13" s="1" t="s">
        <v>736</v>
      </c>
      <c r="M13" s="171"/>
      <c r="N13" s="171"/>
      <c r="O13" s="171"/>
      <c r="P13" s="171"/>
      <c r="Q13" s="171"/>
      <c r="R13" s="171"/>
      <c r="S13" s="171"/>
      <c r="T13" s="171"/>
      <c r="U13" s="171"/>
      <c r="V13" s="171"/>
      <c r="W13" s="171"/>
      <c r="X13" s="171"/>
      <c r="Y13" s="171"/>
      <c r="Z13" s="171"/>
      <c r="AA13" s="171"/>
      <c r="AB13" s="171"/>
      <c r="AC13" s="171"/>
      <c r="AD13" s="171"/>
      <c r="AE13" s="171"/>
      <c r="AF13" s="171"/>
      <c r="AG13" s="171"/>
      <c r="AH13" s="171"/>
      <c r="AI13" s="171"/>
      <c r="AJ13" s="171"/>
      <c r="AK13" s="171"/>
      <c r="AL13" s="171"/>
      <c r="AM13" s="171"/>
      <c r="AN13" s="171"/>
    </row>
    <row r="14" spans="1:40" ht="15.95" customHeight="1" x14ac:dyDescent="0.15">
      <c r="C14" s="41" t="s">
        <v>216</v>
      </c>
      <c r="D14" s="12" t="s">
        <v>731</v>
      </c>
      <c r="E14" s="12"/>
      <c r="F14" s="12"/>
      <c r="G14" s="12"/>
      <c r="H14" s="12"/>
      <c r="I14" s="12"/>
      <c r="J14" s="12"/>
      <c r="K14" s="12"/>
      <c r="L14" s="13"/>
      <c r="M14" s="171"/>
      <c r="N14" s="1" t="s">
        <v>711</v>
      </c>
      <c r="T14" s="500"/>
      <c r="U14" s="501"/>
      <c r="X14" s="171"/>
      <c r="Y14" s="171"/>
      <c r="Z14" s="171"/>
      <c r="AA14" s="171"/>
      <c r="AB14" s="171"/>
      <c r="AC14" s="171"/>
      <c r="AD14" s="171"/>
      <c r="AE14" s="171"/>
      <c r="AF14" s="171"/>
      <c r="AG14" s="171"/>
      <c r="AH14" s="171"/>
      <c r="AI14" s="171"/>
      <c r="AJ14" s="171"/>
      <c r="AK14" s="171"/>
      <c r="AL14" s="171"/>
      <c r="AM14" s="171"/>
    </row>
    <row r="15" spans="1:40" ht="15.95" customHeight="1" thickBot="1" x14ac:dyDescent="0.2">
      <c r="C15" s="42" t="s">
        <v>216</v>
      </c>
      <c r="D15" s="2" t="s">
        <v>732</v>
      </c>
      <c r="E15" s="2"/>
      <c r="F15" s="2"/>
      <c r="G15" s="2"/>
      <c r="H15" s="2"/>
      <c r="I15" s="2"/>
      <c r="J15" s="2"/>
      <c r="K15" s="2"/>
      <c r="L15" s="6"/>
      <c r="M15" s="171"/>
      <c r="N15" s="1" t="s">
        <v>788</v>
      </c>
      <c r="T15" s="502"/>
      <c r="U15" s="503"/>
      <c r="V15" s="48" t="s">
        <v>229</v>
      </c>
      <c r="X15" s="171"/>
      <c r="Y15" s="171"/>
      <c r="Z15" s="171"/>
      <c r="AA15" s="171"/>
      <c r="AB15" s="171"/>
      <c r="AC15" s="171"/>
      <c r="AD15" s="171"/>
      <c r="AE15" s="171"/>
      <c r="AF15" s="171"/>
      <c r="AG15" s="171"/>
      <c r="AH15" s="171"/>
      <c r="AI15" s="171"/>
      <c r="AJ15" s="171"/>
      <c r="AK15" s="171"/>
      <c r="AL15" s="171"/>
      <c r="AM15" s="171"/>
    </row>
    <row r="16" spans="1:40" ht="15.95" customHeight="1" thickBot="1" x14ac:dyDescent="0.2">
      <c r="C16" s="45"/>
      <c r="D16" s="7" t="s">
        <v>375</v>
      </c>
      <c r="E16" s="7"/>
      <c r="F16" s="7"/>
      <c r="G16" s="7"/>
      <c r="H16" s="7"/>
      <c r="I16" s="7"/>
      <c r="J16" s="7"/>
      <c r="K16" s="7"/>
      <c r="L16" s="8"/>
      <c r="M16" s="171"/>
      <c r="N16" s="171"/>
      <c r="O16" s="171"/>
      <c r="P16" s="171"/>
      <c r="Q16" s="171"/>
      <c r="R16" s="171"/>
      <c r="S16" s="171"/>
      <c r="T16" s="171"/>
      <c r="U16" s="171"/>
      <c r="V16" s="171"/>
      <c r="W16" s="171"/>
      <c r="X16" s="171"/>
      <c r="Y16" s="171"/>
      <c r="Z16" s="171"/>
      <c r="AA16" s="171"/>
      <c r="AB16" s="171"/>
      <c r="AC16" s="171"/>
      <c r="AD16" s="171"/>
      <c r="AE16" s="171"/>
      <c r="AF16" s="171"/>
      <c r="AG16" s="171"/>
      <c r="AH16" s="171"/>
      <c r="AI16" s="171"/>
      <c r="AJ16" s="171"/>
      <c r="AK16" s="171"/>
      <c r="AL16" s="171"/>
      <c r="AM16" s="171"/>
      <c r="AN16" s="171"/>
    </row>
    <row r="17" spans="2:40" x14ac:dyDescent="0.15">
      <c r="D17" s="16" t="str">
        <f>IF(H7="○","",IF(COUNTIF(C14:C16,"○")=0,"１～３のうち一つだけ選択して下さい。",IF(COUNTIF(C14:C16,"○")&lt;&gt;1,"選択エラー!!　一つだけを選択して下さい","")))</f>
        <v>１～３のうち一つだけ選択して下さい。</v>
      </c>
      <c r="M17" s="171"/>
      <c r="N17" s="171"/>
      <c r="O17" s="171"/>
      <c r="P17" s="171"/>
      <c r="Q17" s="171"/>
      <c r="R17" s="171"/>
      <c r="S17" s="171"/>
      <c r="T17" s="171"/>
      <c r="U17" s="171"/>
      <c r="V17" s="171"/>
      <c r="W17" s="171"/>
      <c r="X17" s="171"/>
      <c r="Y17" s="171"/>
      <c r="Z17" s="171"/>
      <c r="AA17" s="171"/>
      <c r="AB17" s="171"/>
      <c r="AC17" s="171"/>
      <c r="AD17" s="171"/>
      <c r="AE17" s="171"/>
      <c r="AF17" s="171"/>
      <c r="AG17" s="171"/>
      <c r="AH17" s="171"/>
      <c r="AI17" s="171"/>
      <c r="AJ17" s="171"/>
      <c r="AK17" s="171"/>
      <c r="AL17" s="171"/>
      <c r="AM17" s="171"/>
      <c r="AN17" s="171"/>
    </row>
    <row r="18" spans="2:40" x14ac:dyDescent="0.15">
      <c r="C18" s="1" t="s">
        <v>200</v>
      </c>
      <c r="AA18" s="171"/>
      <c r="AB18" s="171"/>
      <c r="AC18" s="171"/>
      <c r="AD18" s="171"/>
      <c r="AE18" s="171"/>
      <c r="AF18" s="171"/>
      <c r="AG18" s="171"/>
      <c r="AH18" s="171"/>
      <c r="AI18" s="171"/>
      <c r="AJ18" s="171"/>
      <c r="AK18" s="171"/>
      <c r="AL18" s="171"/>
      <c r="AM18" s="171"/>
      <c r="AN18" s="171"/>
    </row>
    <row r="19" spans="2:40" x14ac:dyDescent="0.15">
      <c r="C19" s="1" t="s">
        <v>376</v>
      </c>
      <c r="AA19" s="171"/>
      <c r="AB19" s="171"/>
      <c r="AC19" s="171"/>
      <c r="AD19" s="171"/>
      <c r="AE19" s="171"/>
      <c r="AF19" s="171"/>
      <c r="AG19" s="171"/>
      <c r="AH19" s="171"/>
      <c r="AI19" s="171"/>
      <c r="AJ19" s="171"/>
      <c r="AK19" s="171"/>
      <c r="AL19" s="171"/>
      <c r="AM19" s="171"/>
      <c r="AN19" s="171"/>
    </row>
    <row r="20" spans="2:40" x14ac:dyDescent="0.15">
      <c r="C20" s="1" t="s">
        <v>707</v>
      </c>
      <c r="AA20" s="171"/>
      <c r="AB20" s="171"/>
      <c r="AC20" s="171"/>
      <c r="AD20" s="171"/>
      <c r="AE20" s="171"/>
      <c r="AF20" s="171"/>
      <c r="AG20" s="171"/>
      <c r="AH20" s="171"/>
      <c r="AI20" s="171"/>
      <c r="AJ20" s="171"/>
      <c r="AK20" s="171"/>
      <c r="AL20" s="171"/>
      <c r="AM20" s="171"/>
      <c r="AN20" s="171"/>
    </row>
    <row r="21" spans="2:40" x14ac:dyDescent="0.15">
      <c r="AA21" s="171"/>
      <c r="AB21" s="171"/>
      <c r="AC21" s="171"/>
      <c r="AD21" s="171"/>
      <c r="AE21" s="171"/>
      <c r="AF21" s="171"/>
      <c r="AG21" s="171"/>
      <c r="AH21" s="171"/>
      <c r="AI21" s="171"/>
      <c r="AJ21" s="171"/>
      <c r="AK21" s="171"/>
      <c r="AL21" s="171"/>
      <c r="AM21" s="171"/>
      <c r="AN21" s="171"/>
    </row>
    <row r="22" spans="2:40" ht="14.25" x14ac:dyDescent="0.15">
      <c r="B22" s="57" t="s">
        <v>702</v>
      </c>
      <c r="AA22" s="171"/>
      <c r="AB22" s="171"/>
      <c r="AC22" s="171"/>
      <c r="AD22" s="171"/>
      <c r="AE22" s="171"/>
      <c r="AF22" s="171"/>
      <c r="AG22" s="171"/>
      <c r="AH22" s="171"/>
      <c r="AI22" s="171"/>
      <c r="AJ22" s="171"/>
      <c r="AK22" s="171"/>
      <c r="AL22" s="171"/>
      <c r="AM22" s="171"/>
      <c r="AN22" s="171"/>
    </row>
    <row r="23" spans="2:40" ht="14.25" thickBot="1" x14ac:dyDescent="0.2">
      <c r="D23" s="266" t="s">
        <v>833</v>
      </c>
      <c r="AA23" s="171"/>
      <c r="AB23" s="171"/>
      <c r="AC23" s="171"/>
      <c r="AD23" s="171"/>
      <c r="AE23" s="171"/>
      <c r="AF23" s="171"/>
      <c r="AG23" s="171"/>
      <c r="AH23" s="171"/>
      <c r="AI23" s="171"/>
      <c r="AJ23" s="171"/>
      <c r="AK23" s="171"/>
      <c r="AL23" s="171"/>
      <c r="AM23" s="171"/>
      <c r="AN23" s="171"/>
    </row>
    <row r="24" spans="2:40" ht="15.95" customHeight="1" x14ac:dyDescent="0.15">
      <c r="C24" s="41"/>
      <c r="D24" s="63" t="s">
        <v>377</v>
      </c>
      <c r="E24" s="64"/>
      <c r="F24" s="64"/>
      <c r="G24" s="12"/>
      <c r="H24" s="12"/>
      <c r="I24" s="12"/>
      <c r="J24" s="12"/>
      <c r="K24" s="12"/>
      <c r="L24" s="13"/>
      <c r="M24" s="251" t="str">
        <f>IF(COUNTIF(C24:C28,"◎")&gt;=2,"★選択エラー!!　代表的なもの（◎）は一つだけを選択して下さい","")</f>
        <v/>
      </c>
      <c r="N24" s="251"/>
    </row>
    <row r="25" spans="2:40" ht="15.95" customHeight="1" x14ac:dyDescent="0.15">
      <c r="C25" s="42"/>
      <c r="D25" s="65" t="s">
        <v>378</v>
      </c>
      <c r="E25" s="29"/>
      <c r="F25" s="29"/>
      <c r="G25" s="2"/>
      <c r="H25" s="2"/>
      <c r="I25" s="2"/>
      <c r="J25" s="2"/>
      <c r="K25" s="2"/>
      <c r="L25" s="6"/>
    </row>
    <row r="26" spans="2:40" ht="15.95" customHeight="1" x14ac:dyDescent="0.15">
      <c r="C26" s="42"/>
      <c r="D26" s="65" t="s">
        <v>750</v>
      </c>
      <c r="E26" s="29"/>
      <c r="F26" s="29"/>
      <c r="G26" s="2"/>
      <c r="H26" s="2"/>
      <c r="I26" s="2"/>
      <c r="J26" s="2"/>
      <c r="K26" s="2"/>
      <c r="L26" s="6"/>
    </row>
    <row r="27" spans="2:40" ht="15.95" customHeight="1" x14ac:dyDescent="0.15">
      <c r="C27" s="42"/>
      <c r="D27" s="65" t="s">
        <v>379</v>
      </c>
      <c r="E27" s="29"/>
      <c r="F27" s="29"/>
      <c r="G27" s="2"/>
      <c r="H27" s="2"/>
      <c r="I27" s="2"/>
      <c r="J27" s="2"/>
      <c r="K27" s="2"/>
      <c r="L27" s="6"/>
    </row>
    <row r="28" spans="2:40" ht="15.95" customHeight="1" thickBot="1" x14ac:dyDescent="0.2">
      <c r="C28" s="45" t="s">
        <v>216</v>
      </c>
      <c r="D28" s="7" t="s">
        <v>380</v>
      </c>
      <c r="E28" s="7"/>
      <c r="F28" s="7"/>
      <c r="G28" s="7"/>
      <c r="H28" s="7"/>
      <c r="I28" s="7"/>
      <c r="J28" s="7"/>
      <c r="K28" s="7"/>
      <c r="L28" s="8"/>
    </row>
    <row r="30" spans="2:40" ht="14.25" x14ac:dyDescent="0.15">
      <c r="B30" s="57" t="s">
        <v>703</v>
      </c>
    </row>
    <row r="31" spans="2:40" ht="14.25" thickBot="1" x14ac:dyDescent="0.2">
      <c r="D31" s="266" t="s">
        <v>833</v>
      </c>
    </row>
    <row r="32" spans="2:40" ht="15.95" customHeight="1" x14ac:dyDescent="0.15">
      <c r="C32" s="41"/>
      <c r="D32" s="63" t="s">
        <v>381</v>
      </c>
      <c r="E32" s="64"/>
      <c r="F32" s="64"/>
      <c r="G32" s="12"/>
      <c r="H32" s="12"/>
      <c r="I32" s="12"/>
      <c r="J32" s="12"/>
      <c r="K32" s="12"/>
      <c r="L32" s="12"/>
      <c r="M32" s="12"/>
      <c r="N32" s="12"/>
      <c r="O32" s="12"/>
      <c r="P32" s="13"/>
      <c r="Q32" s="251" t="str">
        <f>IF(COUNTIF(C32:C35,"◎")&gt;=2,"★選択エラー!!　代表的なもの（◎）は一つだけを選択して下さい","")</f>
        <v/>
      </c>
    </row>
    <row r="33" spans="2:21" ht="15.95" customHeight="1" x14ac:dyDescent="0.15">
      <c r="C33" s="42"/>
      <c r="D33" s="65" t="s">
        <v>382</v>
      </c>
      <c r="E33" s="29"/>
      <c r="F33" s="29"/>
      <c r="G33" s="2"/>
      <c r="H33" s="2"/>
      <c r="I33" s="2"/>
      <c r="J33" s="2"/>
      <c r="K33" s="2"/>
      <c r="L33" s="2"/>
      <c r="M33" s="2"/>
      <c r="N33" s="2"/>
      <c r="O33" s="2"/>
      <c r="P33" s="6"/>
    </row>
    <row r="34" spans="2:21" ht="15.95" customHeight="1" x14ac:dyDescent="0.15">
      <c r="C34" s="42"/>
      <c r="D34" s="65" t="s">
        <v>383</v>
      </c>
      <c r="E34" s="29"/>
      <c r="F34" s="29"/>
      <c r="G34" s="2"/>
      <c r="H34" s="2"/>
      <c r="I34" s="2"/>
      <c r="J34" s="2"/>
      <c r="K34" s="2"/>
      <c r="L34" s="2"/>
      <c r="M34" s="2"/>
      <c r="N34" s="2"/>
      <c r="O34" s="2"/>
      <c r="P34" s="6"/>
    </row>
    <row r="35" spans="2:21" ht="15.95" customHeight="1" thickBot="1" x14ac:dyDescent="0.2">
      <c r="C35" s="45" t="s">
        <v>216</v>
      </c>
      <c r="D35" s="66" t="s">
        <v>384</v>
      </c>
      <c r="E35" s="39"/>
      <c r="F35" s="39"/>
      <c r="G35" s="7"/>
      <c r="H35" s="7"/>
      <c r="I35" s="7"/>
      <c r="J35" s="7"/>
      <c r="K35" s="7"/>
      <c r="L35" s="7"/>
      <c r="M35" s="7"/>
      <c r="N35" s="7"/>
      <c r="O35" s="7"/>
      <c r="P35" s="8"/>
    </row>
    <row r="37" spans="2:21" ht="14.25" x14ac:dyDescent="0.15">
      <c r="B37" s="57" t="s">
        <v>704</v>
      </c>
    </row>
    <row r="38" spans="2:21" ht="14.25" thickBot="1" x14ac:dyDescent="0.2">
      <c r="C38" s="1" t="s">
        <v>385</v>
      </c>
    </row>
    <row r="39" spans="2:21" ht="15.95" customHeight="1" thickBot="1" x14ac:dyDescent="0.2">
      <c r="C39" s="1" t="s">
        <v>386</v>
      </c>
      <c r="H39" s="1" t="s">
        <v>387</v>
      </c>
      <c r="K39" s="481"/>
      <c r="L39" s="482"/>
      <c r="M39" s="1" t="s">
        <v>67</v>
      </c>
    </row>
    <row r="40" spans="2:21" ht="14.25" thickBot="1" x14ac:dyDescent="0.2"/>
    <row r="41" spans="2:21" ht="15.95" customHeight="1" thickBot="1" x14ac:dyDescent="0.2">
      <c r="C41" s="1" t="s">
        <v>388</v>
      </c>
      <c r="H41" s="41"/>
      <c r="I41" s="12" t="s">
        <v>128</v>
      </c>
      <c r="J41" s="12"/>
      <c r="K41" s="13"/>
      <c r="L41" s="484" t="s">
        <v>389</v>
      </c>
      <c r="M41" s="485"/>
      <c r="N41" s="485"/>
      <c r="O41" s="485"/>
      <c r="P41" s="485"/>
      <c r="Q41" s="485"/>
      <c r="R41" s="486"/>
      <c r="S41" s="481"/>
      <c r="T41" s="482"/>
      <c r="U41" s="1" t="s">
        <v>67</v>
      </c>
    </row>
    <row r="42" spans="2:21" ht="15.95" customHeight="1" thickBot="1" x14ac:dyDescent="0.2">
      <c r="H42" s="45" t="s">
        <v>216</v>
      </c>
      <c r="I42" s="7" t="s">
        <v>313</v>
      </c>
      <c r="J42" s="7"/>
      <c r="K42" s="8"/>
    </row>
    <row r="43" spans="2:21" x14ac:dyDescent="0.15">
      <c r="I43" s="16" t="str">
        <f>IF(H7="○","",IF(C14="○","",IF(COUNTIF(H41:H42,"○")=0,"１、２のいずれかを選択して下さい。",IF(COUNTIF(H41:H42,"○")&lt;&gt;1,"選択エラー!!　一つだけを選択して下さい",""))))</f>
        <v>１、２のいずれかを選択して下さい。</v>
      </c>
    </row>
    <row r="44" spans="2:21" ht="14.25" thickBot="1" x14ac:dyDescent="0.2">
      <c r="H44" s="16"/>
    </row>
    <row r="45" spans="2:21" ht="15.95" customHeight="1" thickBot="1" x14ac:dyDescent="0.2">
      <c r="C45" s="1" t="s">
        <v>390</v>
      </c>
      <c r="H45" s="1" t="s">
        <v>387</v>
      </c>
      <c r="K45" s="481"/>
      <c r="L45" s="482"/>
      <c r="M45" s="1" t="s">
        <v>67</v>
      </c>
    </row>
    <row r="46" spans="2:21" ht="14.25" thickBot="1" x14ac:dyDescent="0.2"/>
    <row r="47" spans="2:21" ht="15.95" customHeight="1" x14ac:dyDescent="0.15">
      <c r="C47" s="1" t="s">
        <v>391</v>
      </c>
      <c r="H47" s="41" t="s">
        <v>216</v>
      </c>
      <c r="I47" s="184" t="s">
        <v>708</v>
      </c>
      <c r="J47" s="184"/>
      <c r="K47" s="12"/>
      <c r="L47" s="12"/>
      <c r="M47" s="12"/>
      <c r="N47" s="12"/>
      <c r="O47" s="12"/>
      <c r="P47" s="13"/>
    </row>
    <row r="48" spans="2:21" ht="15.95" customHeight="1" x14ac:dyDescent="0.15">
      <c r="H48" s="67" t="s">
        <v>216</v>
      </c>
      <c r="I48" s="185" t="s">
        <v>709</v>
      </c>
      <c r="J48" s="185"/>
      <c r="K48" s="2"/>
      <c r="L48" s="2"/>
      <c r="M48" s="2"/>
      <c r="N48" s="2"/>
      <c r="O48" s="2"/>
      <c r="P48" s="6"/>
    </row>
    <row r="49" spans="2:18" ht="15.95" customHeight="1" thickBot="1" x14ac:dyDescent="0.2">
      <c r="H49" s="45"/>
      <c r="I49" s="7" t="s">
        <v>392</v>
      </c>
      <c r="J49" s="7"/>
      <c r="K49" s="7"/>
      <c r="L49" s="7"/>
      <c r="M49" s="7"/>
      <c r="N49" s="7"/>
      <c r="O49" s="7"/>
      <c r="P49" s="8"/>
    </row>
    <row r="50" spans="2:18" x14ac:dyDescent="0.15">
      <c r="I50" s="16" t="str">
        <f>IF(H7="○","",IF(C14="○","",IF(COUNTIF(H47:H49,"○")=0,"１～３のうち一つだけ選択して下さい。",IF(COUNTIF(H47:H49,"○")&lt;&gt;1,"選択エラー!!　一つだけを選択して下さい",""))))</f>
        <v>１～３のうち一つだけ選択して下さい。</v>
      </c>
    </row>
    <row r="51" spans="2:18" ht="14.25" thickBot="1" x14ac:dyDescent="0.2">
      <c r="H51" s="16"/>
    </row>
    <row r="52" spans="2:18" ht="15.95" customHeight="1" x14ac:dyDescent="0.15">
      <c r="C52" s="1" t="s">
        <v>393</v>
      </c>
      <c r="H52" s="41" t="s">
        <v>216</v>
      </c>
      <c r="I52" s="184" t="s">
        <v>708</v>
      </c>
      <c r="J52" s="12"/>
      <c r="K52" s="12"/>
      <c r="L52" s="12"/>
      <c r="M52" s="12"/>
      <c r="N52" s="12"/>
      <c r="O52" s="12"/>
      <c r="P52" s="13"/>
    </row>
    <row r="53" spans="2:18" ht="15.95" customHeight="1" x14ac:dyDescent="0.15">
      <c r="H53" s="67" t="s">
        <v>216</v>
      </c>
      <c r="I53" s="185" t="s">
        <v>710</v>
      </c>
      <c r="J53" s="2"/>
      <c r="K53" s="2"/>
      <c r="L53" s="2"/>
      <c r="M53" s="2"/>
      <c r="N53" s="2"/>
      <c r="O53" s="2"/>
      <c r="P53" s="6"/>
    </row>
    <row r="54" spans="2:18" ht="15.95" customHeight="1" thickBot="1" x14ac:dyDescent="0.2">
      <c r="H54" s="45"/>
      <c r="I54" s="7" t="s">
        <v>394</v>
      </c>
      <c r="J54" s="7"/>
      <c r="K54" s="7"/>
      <c r="L54" s="7"/>
      <c r="M54" s="7"/>
      <c r="N54" s="7"/>
      <c r="O54" s="7"/>
      <c r="P54" s="8"/>
    </row>
    <row r="55" spans="2:18" x14ac:dyDescent="0.15">
      <c r="I55" s="16" t="str">
        <f>IF(H7="○","",IF(C14="○","",IF(COUNTIF(H52:H54,"○")=0,"１～３のうち一つだけ選択して下さい。",IF(COUNTIF(H52:H54,"○")&lt;&gt;1,"選択エラー!!　一つだけを選択して下さい",""))))</f>
        <v>１～３のうち一つだけ選択して下さい。</v>
      </c>
    </row>
    <row r="57" spans="2:18" ht="15" thickBot="1" x14ac:dyDescent="0.2">
      <c r="B57" s="57" t="s">
        <v>705</v>
      </c>
      <c r="K57" s="2"/>
      <c r="L57" s="2"/>
    </row>
    <row r="58" spans="2:18" ht="15.95" customHeight="1" x14ac:dyDescent="0.15">
      <c r="C58" s="41" t="s">
        <v>216</v>
      </c>
      <c r="D58" s="68" t="s">
        <v>743</v>
      </c>
      <c r="E58" s="68"/>
      <c r="F58" s="68"/>
      <c r="G58" s="68"/>
      <c r="H58" s="68"/>
      <c r="I58" s="68"/>
      <c r="J58" s="68"/>
      <c r="K58" s="68"/>
      <c r="L58" s="68"/>
      <c r="M58" s="68"/>
      <c r="N58" s="68"/>
      <c r="O58" s="68"/>
      <c r="P58" s="68"/>
      <c r="Q58" s="68"/>
      <c r="R58" s="13"/>
    </row>
    <row r="59" spans="2:18" ht="15.95" customHeight="1" x14ac:dyDescent="0.15">
      <c r="C59" s="42" t="s">
        <v>216</v>
      </c>
      <c r="D59" s="70" t="s">
        <v>744</v>
      </c>
      <c r="E59" s="70"/>
      <c r="F59" s="70"/>
      <c r="G59" s="70"/>
      <c r="H59" s="70"/>
      <c r="I59" s="70"/>
      <c r="J59" s="70"/>
      <c r="K59" s="70"/>
      <c r="L59" s="70"/>
      <c r="M59" s="70"/>
      <c r="N59" s="70"/>
      <c r="O59" s="70"/>
      <c r="P59" s="70"/>
      <c r="Q59" s="70"/>
      <c r="R59" s="6"/>
    </row>
    <row r="60" spans="2:18" ht="15.95" customHeight="1" x14ac:dyDescent="0.15">
      <c r="C60" s="42"/>
      <c r="D60" s="70" t="s">
        <v>745</v>
      </c>
      <c r="E60" s="70"/>
      <c r="F60" s="70"/>
      <c r="G60" s="70"/>
      <c r="H60" s="70"/>
      <c r="I60" s="70"/>
      <c r="J60" s="70"/>
      <c r="K60" s="70"/>
      <c r="L60" s="70"/>
      <c r="M60" s="70"/>
      <c r="N60" s="70"/>
      <c r="O60" s="70"/>
      <c r="P60" s="70"/>
      <c r="Q60" s="70"/>
      <c r="R60" s="6"/>
    </row>
    <row r="61" spans="2:18" ht="15.95" customHeight="1" thickBot="1" x14ac:dyDescent="0.2">
      <c r="C61" s="45" t="s">
        <v>216</v>
      </c>
      <c r="D61" s="72" t="s">
        <v>746</v>
      </c>
      <c r="E61" s="72"/>
      <c r="F61" s="72"/>
      <c r="G61" s="72"/>
      <c r="H61" s="72"/>
      <c r="I61" s="72"/>
      <c r="J61" s="72"/>
      <c r="K61" s="72"/>
      <c r="L61" s="72"/>
      <c r="M61" s="72"/>
      <c r="N61" s="72"/>
      <c r="O61" s="72"/>
      <c r="P61" s="72"/>
      <c r="Q61" s="72"/>
      <c r="R61" s="8"/>
    </row>
    <row r="62" spans="2:18" x14ac:dyDescent="0.15">
      <c r="D62" s="16" t="str">
        <f>IF(H7="○","",IF(H14="○","",IF(COUNTIF(C58:C61,"○")=0,"１～４のうち一つだけ選択して下さい。",IF(COUNTIF(C58:C61,"○")&lt;&gt;1,"選択エラー!!　一つだけを選択して下さい",""))))</f>
        <v>１～４のうち一つだけ選択して下さい。</v>
      </c>
      <c r="K62" s="2"/>
      <c r="L62" s="2"/>
    </row>
    <row r="64" spans="2:18" ht="15" thickBot="1" x14ac:dyDescent="0.2">
      <c r="B64" s="57" t="s">
        <v>706</v>
      </c>
      <c r="K64" s="2"/>
      <c r="L64" s="2"/>
    </row>
    <row r="65" spans="2:20" ht="15.95" customHeight="1" thickBot="1" x14ac:dyDescent="0.2">
      <c r="C65" s="41" t="s">
        <v>216</v>
      </c>
      <c r="D65" s="68" t="s">
        <v>395</v>
      </c>
      <c r="E65" s="68"/>
      <c r="F65" s="68"/>
      <c r="G65" s="68"/>
      <c r="H65" s="13"/>
      <c r="I65" s="70"/>
      <c r="J65" s="70" t="s">
        <v>397</v>
      </c>
      <c r="K65" s="70"/>
      <c r="L65" s="70"/>
      <c r="M65" s="70"/>
      <c r="N65" s="70"/>
      <c r="O65" s="70"/>
      <c r="P65" s="70"/>
      <c r="Q65" s="70"/>
    </row>
    <row r="66" spans="2:20" ht="15.95" customHeight="1" x14ac:dyDescent="0.15">
      <c r="C66" s="42" t="s">
        <v>216</v>
      </c>
      <c r="D66" s="70" t="s">
        <v>396</v>
      </c>
      <c r="E66" s="70"/>
      <c r="F66" s="70"/>
      <c r="G66" s="70"/>
      <c r="H66" s="71"/>
      <c r="I66" s="70"/>
      <c r="J66" s="70"/>
      <c r="K66" s="70"/>
      <c r="L66" s="41" t="s">
        <v>216</v>
      </c>
      <c r="M66" s="12" t="s">
        <v>398</v>
      </c>
      <c r="N66" s="12"/>
      <c r="O66" s="12"/>
      <c r="P66" s="13"/>
      <c r="Q66" s="2"/>
      <c r="R66" s="2"/>
      <c r="S66" s="2"/>
      <c r="T66" s="2"/>
    </row>
    <row r="67" spans="2:20" ht="14.25" thickBot="1" x14ac:dyDescent="0.2">
      <c r="C67" s="45" t="s">
        <v>216</v>
      </c>
      <c r="D67" s="72" t="s">
        <v>584</v>
      </c>
      <c r="E67" s="72"/>
      <c r="F67" s="72"/>
      <c r="G67" s="7"/>
      <c r="H67" s="8"/>
      <c r="K67" s="2"/>
      <c r="L67" s="67" t="s">
        <v>216</v>
      </c>
      <c r="M67" s="2" t="s">
        <v>399</v>
      </c>
      <c r="N67" s="2"/>
      <c r="O67" s="2"/>
      <c r="P67" s="6"/>
      <c r="Q67" s="2"/>
      <c r="R67" s="2"/>
      <c r="S67" s="2"/>
      <c r="T67" s="2"/>
    </row>
    <row r="68" spans="2:20" ht="14.25" thickBot="1" x14ac:dyDescent="0.2">
      <c r="D68" s="16" t="str">
        <f>IF(H7="○","",IF(H14="○","",IF(COUNTIF(C65:C67,"○")=0,"１～３のうち一つだけ選択して下さい。",IF(COUNTIF(C65:C67,"○")&lt;&gt;1,"選択エラー!!　一つだけを選択して下さい",""))))</f>
        <v>１～３のうち一つだけ選択して下さい。</v>
      </c>
      <c r="L68" s="45" t="s">
        <v>216</v>
      </c>
      <c r="M68" s="7" t="s">
        <v>400</v>
      </c>
      <c r="N68" s="7"/>
      <c r="O68" s="7"/>
      <c r="P68" s="8"/>
      <c r="Q68" s="2"/>
      <c r="R68" s="2"/>
      <c r="S68" s="2"/>
      <c r="T68" s="2"/>
    </row>
    <row r="69" spans="2:20" x14ac:dyDescent="0.15">
      <c r="M69" s="16" t="str">
        <f>IF(Q8="○","",IF(Q15="○","",IF(COUNTIF(L66:L68,"○")=0,"１～３のうち一つだけ選択して下さい。",IF(COUNTIF(L66:L68,"○")&lt;&gt;1,"選択エラー!!　一つだけを選択して下さい",""))))</f>
        <v>１～３のうち一つだけ選択して下さい。</v>
      </c>
    </row>
    <row r="72" spans="2:20" ht="14.25" x14ac:dyDescent="0.15">
      <c r="B72" s="57" t="s">
        <v>401</v>
      </c>
      <c r="C72" s="47"/>
      <c r="D72" s="47"/>
    </row>
    <row r="73" spans="2:20" ht="15" thickBot="1" x14ac:dyDescent="0.2">
      <c r="B73" s="57" t="s">
        <v>402</v>
      </c>
    </row>
    <row r="74" spans="2:20" x14ac:dyDescent="0.15">
      <c r="C74" s="1" t="s">
        <v>403</v>
      </c>
      <c r="G74" s="41"/>
      <c r="H74" s="68" t="s">
        <v>128</v>
      </c>
      <c r="I74" s="68"/>
      <c r="J74" s="69"/>
    </row>
    <row r="75" spans="2:20" ht="14.25" thickBot="1" x14ac:dyDescent="0.2">
      <c r="G75" s="45" t="s">
        <v>216</v>
      </c>
      <c r="H75" s="72" t="s">
        <v>313</v>
      </c>
      <c r="I75" s="72"/>
      <c r="J75" s="73"/>
    </row>
    <row r="76" spans="2:20" x14ac:dyDescent="0.15">
      <c r="H76" s="16" t="str">
        <f>IF(COUNTIF(G74:G75,"○")=0,"１、２のいずれかを選択して下さい。",IF(COUNTIF(G74:G75,"○")&lt;&gt;1,"選択エラー!!　一つだけを選択して下さい",""))</f>
        <v>１、２のいずれかを選択して下さい。</v>
      </c>
    </row>
    <row r="77" spans="2:20" ht="14.25" thickBot="1" x14ac:dyDescent="0.2">
      <c r="G77" s="1" t="s">
        <v>747</v>
      </c>
    </row>
    <row r="78" spans="2:20" x14ac:dyDescent="0.15">
      <c r="H78" s="41"/>
      <c r="I78" s="68" t="s">
        <v>128</v>
      </c>
      <c r="J78" s="68"/>
      <c r="K78" s="69"/>
    </row>
    <row r="79" spans="2:20" ht="14.25" thickBot="1" x14ac:dyDescent="0.2">
      <c r="H79" s="45" t="s">
        <v>216</v>
      </c>
      <c r="I79" s="72" t="s">
        <v>313</v>
      </c>
      <c r="J79" s="72"/>
      <c r="K79" s="73"/>
    </row>
    <row r="80" spans="2:20" x14ac:dyDescent="0.15">
      <c r="I80" s="16" t="str">
        <f>IF(G75="○","",IF(COUNTIF(H78:H79,"○")=0,"１、２のいずれかを選択して下さい。",IF(COUNTIF(H78:H79,"○")&lt;&gt;1,"選択エラー!!　一つだけを選択して下さい","")))</f>
        <v>１、２のいずれかを選択して下さい。</v>
      </c>
    </row>
    <row r="81" spans="2:23" ht="14.25" thickBot="1" x14ac:dyDescent="0.2"/>
    <row r="82" spans="2:23" x14ac:dyDescent="0.15">
      <c r="C82" s="1" t="s">
        <v>0</v>
      </c>
      <c r="G82" s="41"/>
      <c r="H82" s="68" t="s">
        <v>128</v>
      </c>
      <c r="I82" s="68"/>
      <c r="J82" s="69"/>
    </row>
    <row r="83" spans="2:23" ht="14.25" thickBot="1" x14ac:dyDescent="0.2">
      <c r="G83" s="45"/>
      <c r="H83" s="72" t="s">
        <v>313</v>
      </c>
      <c r="I83" s="72"/>
      <c r="J83" s="73"/>
    </row>
    <row r="84" spans="2:23" x14ac:dyDescent="0.15">
      <c r="H84" s="16" t="str">
        <f>IF(COUNTIF(G82:G83,"○")=0,"１、２のいずれかを選択して下さい。",IF(COUNTIF(G82:G83,"○")&lt;&gt;1,"選択エラー!!　一つだけを選択して下さい",""))</f>
        <v>１、２のいずれかを選択して下さい。</v>
      </c>
    </row>
    <row r="85" spans="2:23" ht="14.25" thickBot="1" x14ac:dyDescent="0.2">
      <c r="G85" s="1" t="s">
        <v>1</v>
      </c>
    </row>
    <row r="86" spans="2:23" x14ac:dyDescent="0.15">
      <c r="H86" s="41"/>
      <c r="I86" s="68" t="s">
        <v>2</v>
      </c>
      <c r="J86" s="68"/>
      <c r="K86" s="68"/>
      <c r="L86" s="12"/>
      <c r="M86" s="12"/>
      <c r="N86" s="12"/>
      <c r="O86" s="12"/>
      <c r="P86" s="12"/>
      <c r="Q86" s="12"/>
      <c r="R86" s="12"/>
      <c r="S86" s="12"/>
      <c r="T86" s="12"/>
      <c r="U86" s="12"/>
      <c r="V86" s="12"/>
      <c r="W86" s="13"/>
    </row>
    <row r="87" spans="2:23" x14ac:dyDescent="0.15">
      <c r="H87" s="42"/>
      <c r="I87" s="70" t="s">
        <v>4</v>
      </c>
      <c r="J87" s="70"/>
      <c r="K87" s="70"/>
      <c r="L87" s="2"/>
      <c r="M87" s="2"/>
      <c r="N87" s="2"/>
      <c r="O87" s="2"/>
      <c r="P87" s="2"/>
      <c r="Q87" s="2"/>
      <c r="R87" s="2"/>
      <c r="S87" s="2"/>
      <c r="T87" s="2"/>
      <c r="U87" s="2"/>
      <c r="V87" s="2"/>
      <c r="W87" s="6"/>
    </row>
    <row r="88" spans="2:23" x14ac:dyDescent="0.15">
      <c r="H88" s="42"/>
      <c r="I88" s="70" t="s">
        <v>737</v>
      </c>
      <c r="J88" s="70"/>
      <c r="K88" s="70"/>
      <c r="L88" s="2"/>
      <c r="M88" s="2"/>
      <c r="N88" s="2"/>
      <c r="O88" s="2"/>
      <c r="P88" s="2"/>
      <c r="Q88" s="2"/>
      <c r="R88" s="2"/>
      <c r="S88" s="2"/>
      <c r="T88" s="2"/>
      <c r="U88" s="2"/>
      <c r="V88" s="2"/>
      <c r="W88" s="6"/>
    </row>
    <row r="89" spans="2:23" ht="14.25" thickBot="1" x14ac:dyDescent="0.2">
      <c r="H89" s="45"/>
      <c r="I89" s="72" t="s">
        <v>3</v>
      </c>
      <c r="J89" s="72"/>
      <c r="K89" s="72"/>
      <c r="L89" s="483"/>
      <c r="M89" s="483"/>
      <c r="N89" s="483"/>
      <c r="O89" s="483"/>
      <c r="P89" s="483"/>
      <c r="Q89" s="483"/>
      <c r="R89" s="483"/>
      <c r="S89" s="483"/>
      <c r="T89" s="483"/>
      <c r="U89" s="483"/>
      <c r="V89" s="483"/>
      <c r="W89" s="242" t="s">
        <v>131</v>
      </c>
    </row>
    <row r="90" spans="2:23" x14ac:dyDescent="0.15">
      <c r="I90" s="16" t="str">
        <f>IF(G83="○","",IF(COUNTIF(H86:H89,"○")=0,"１～４のいずれかを選択して下さい。",IF(COUNTIF(H86:H89,"○")&lt;&gt;1,"選択エラー!!　一つだけを選択して下さい","")))</f>
        <v>１～４のいずれかを選択して下さい。</v>
      </c>
    </row>
    <row r="91" spans="2:23" x14ac:dyDescent="0.15">
      <c r="I91" s="1" t="s">
        <v>738</v>
      </c>
    </row>
    <row r="92" spans="2:23" x14ac:dyDescent="0.15">
      <c r="I92" s="1" t="s">
        <v>739</v>
      </c>
    </row>
    <row r="93" spans="2:23" x14ac:dyDescent="0.15">
      <c r="I93" s="16"/>
    </row>
    <row r="94" spans="2:23" ht="14.25" x14ac:dyDescent="0.15">
      <c r="B94" s="57" t="s">
        <v>5</v>
      </c>
    </row>
    <row r="95" spans="2:23" x14ac:dyDescent="0.15">
      <c r="C95" s="361"/>
      <c r="D95" s="361"/>
      <c r="E95" s="361"/>
      <c r="F95" s="361"/>
      <c r="G95" s="473" t="s">
        <v>12</v>
      </c>
      <c r="H95" s="473"/>
      <c r="I95" s="473"/>
      <c r="J95" s="473"/>
      <c r="K95" s="473"/>
      <c r="L95" s="473"/>
      <c r="M95" s="473" t="s">
        <v>13</v>
      </c>
      <c r="N95" s="473"/>
      <c r="O95" s="473"/>
      <c r="P95" s="473"/>
      <c r="Q95" s="473"/>
      <c r="R95" s="473"/>
      <c r="S95" s="354" t="str">
        <f>IF(COUNTIF(S97:S99,"○")=0,"備考（いずれかに○）",IF(COUNTIF(S97:S99,"○")&lt;&gt;1,"選択エラー!!　","備考"))</f>
        <v>備考（いずれかに○）</v>
      </c>
      <c r="T95" s="355"/>
      <c r="U95" s="355"/>
      <c r="V95" s="355"/>
      <c r="W95" s="356"/>
    </row>
    <row r="96" spans="2:23" ht="14.25" thickBot="1" x14ac:dyDescent="0.2">
      <c r="C96" s="361"/>
      <c r="D96" s="361"/>
      <c r="E96" s="361"/>
      <c r="F96" s="361"/>
      <c r="G96" s="354" t="s">
        <v>10</v>
      </c>
      <c r="H96" s="355"/>
      <c r="I96" s="356"/>
      <c r="J96" s="354" t="s">
        <v>307</v>
      </c>
      <c r="K96" s="355"/>
      <c r="L96" s="356"/>
      <c r="M96" s="354" t="s">
        <v>307</v>
      </c>
      <c r="N96" s="355"/>
      <c r="O96" s="356"/>
      <c r="P96" s="354" t="s">
        <v>11</v>
      </c>
      <c r="Q96" s="355"/>
      <c r="R96" s="356"/>
      <c r="S96" s="357"/>
      <c r="T96" s="358"/>
      <c r="U96" s="358"/>
      <c r="V96" s="358"/>
      <c r="W96" s="359"/>
    </row>
    <row r="97" spans="3:23" ht="15.95" customHeight="1" x14ac:dyDescent="0.15">
      <c r="C97" s="361" t="s">
        <v>14</v>
      </c>
      <c r="D97" s="361"/>
      <c r="E97" s="361"/>
      <c r="F97" s="351"/>
      <c r="G97" s="11"/>
      <c r="H97" s="479" t="s">
        <v>9</v>
      </c>
      <c r="I97" s="480"/>
      <c r="J97" s="77"/>
      <c r="K97" s="479" t="s">
        <v>9</v>
      </c>
      <c r="L97" s="480"/>
      <c r="M97" s="77"/>
      <c r="N97" s="479" t="s">
        <v>9</v>
      </c>
      <c r="O97" s="480"/>
      <c r="P97" s="77"/>
      <c r="Q97" s="479" t="s">
        <v>9</v>
      </c>
      <c r="R97" s="480"/>
      <c r="S97" s="76" t="s">
        <v>216</v>
      </c>
      <c r="T97" s="12" t="s">
        <v>6</v>
      </c>
      <c r="U97" s="12"/>
      <c r="V97" s="12"/>
      <c r="W97" s="13"/>
    </row>
    <row r="98" spans="3:23" ht="15.95" customHeight="1" x14ac:dyDescent="0.15">
      <c r="C98" s="361"/>
      <c r="D98" s="361"/>
      <c r="E98" s="361"/>
      <c r="F98" s="351"/>
      <c r="G98" s="474"/>
      <c r="H98" s="475"/>
      <c r="I98" s="476"/>
      <c r="J98" s="478"/>
      <c r="K98" s="475"/>
      <c r="L98" s="476"/>
      <c r="M98" s="478"/>
      <c r="N98" s="475"/>
      <c r="O98" s="476"/>
      <c r="P98" s="478"/>
      <c r="Q98" s="475"/>
      <c r="R98" s="476"/>
      <c r="S98" s="74"/>
      <c r="T98" s="2" t="s">
        <v>7</v>
      </c>
      <c r="U98" s="2"/>
      <c r="V98" s="2"/>
      <c r="W98" s="6"/>
    </row>
    <row r="99" spans="3:23" ht="15.95" customHeight="1" thickBot="1" x14ac:dyDescent="0.2">
      <c r="C99" s="361"/>
      <c r="D99" s="361"/>
      <c r="E99" s="361"/>
      <c r="F99" s="351"/>
      <c r="G99" s="375"/>
      <c r="H99" s="376"/>
      <c r="I99" s="477"/>
      <c r="J99" s="402"/>
      <c r="K99" s="376"/>
      <c r="L99" s="477"/>
      <c r="M99" s="402"/>
      <c r="N99" s="376"/>
      <c r="O99" s="477"/>
      <c r="P99" s="402"/>
      <c r="Q99" s="376"/>
      <c r="R99" s="477"/>
      <c r="S99" s="75" t="s">
        <v>22</v>
      </c>
      <c r="T99" s="7" t="s">
        <v>8</v>
      </c>
      <c r="U99" s="7"/>
      <c r="V99" s="7"/>
      <c r="W99" s="8"/>
    </row>
    <row r="100" spans="3:23" x14ac:dyDescent="0.15">
      <c r="C100" s="1" t="s">
        <v>15</v>
      </c>
    </row>
    <row r="101" spans="3:23" x14ac:dyDescent="0.15">
      <c r="C101" s="1" t="s">
        <v>16</v>
      </c>
    </row>
    <row r="102" spans="3:23" x14ac:dyDescent="0.15">
      <c r="C102" s="1" t="s">
        <v>17</v>
      </c>
    </row>
    <row r="103" spans="3:23" x14ac:dyDescent="0.15">
      <c r="C103" s="1" t="s">
        <v>18</v>
      </c>
    </row>
    <row r="104" spans="3:23" x14ac:dyDescent="0.15">
      <c r="C104" s="1" t="s">
        <v>19</v>
      </c>
    </row>
    <row r="105" spans="3:23" x14ac:dyDescent="0.15">
      <c r="C105" s="1" t="s">
        <v>20</v>
      </c>
    </row>
    <row r="106" spans="3:23" x14ac:dyDescent="0.15">
      <c r="C106" s="1" t="s">
        <v>21</v>
      </c>
    </row>
  </sheetData>
  <sheetProtection selectLockedCells="1"/>
  <mergeCells count="27">
    <mergeCell ref="S41:T41"/>
    <mergeCell ref="L41:R41"/>
    <mergeCell ref="K39:L39"/>
    <mergeCell ref="C6:E6"/>
    <mergeCell ref="C7:D8"/>
    <mergeCell ref="H6:J6"/>
    <mergeCell ref="H7:J8"/>
    <mergeCell ref="T14:U15"/>
    <mergeCell ref="K45:L45"/>
    <mergeCell ref="S95:W96"/>
    <mergeCell ref="Q97:R97"/>
    <mergeCell ref="N97:O97"/>
    <mergeCell ref="M96:O96"/>
    <mergeCell ref="P96:R96"/>
    <mergeCell ref="L89:V89"/>
    <mergeCell ref="C97:F99"/>
    <mergeCell ref="C95:F96"/>
    <mergeCell ref="G95:L95"/>
    <mergeCell ref="M95:R95"/>
    <mergeCell ref="G98:I99"/>
    <mergeCell ref="J98:L99"/>
    <mergeCell ref="M98:O99"/>
    <mergeCell ref="P98:R99"/>
    <mergeCell ref="K97:L97"/>
    <mergeCell ref="H97:I97"/>
    <mergeCell ref="G96:I96"/>
    <mergeCell ref="J96:L96"/>
  </mergeCells>
  <phoneticPr fontId="2"/>
  <dataValidations xWindow="1145" yWindow="463" count="5">
    <dataValidation type="list" allowBlank="1" showInputMessage="1" showErrorMessage="1" promptTitle="クリックで選択" prompt="いずれか１つを選択して下さい" sqref="S97:S99 H78:H79 C65:C67 L66:L68 G74:G75 G82:G83 H86:H89 C58:C61 H41:H42 H52:H54 H47:H49" xr:uid="{00000000-0002-0000-0400-000000000000}">
      <formula1>"　,○"</formula1>
    </dataValidation>
    <dataValidation type="whole" imeMode="off" operator="greaterThan" allowBlank="1" showInputMessage="1" showErrorMessage="1" sqref="G98:R99" xr:uid="{00000000-0002-0000-0400-000001000000}">
      <formula1>0</formula1>
    </dataValidation>
    <dataValidation type="list" allowBlank="1" showInputMessage="1" showErrorMessage="1" promptTitle="クリックで選択" prompt="◎または○を選択して下さい" sqref="C24:C28 C32:C35" xr:uid="{00000000-0002-0000-0400-000002000000}">
      <formula1>"　,◎,○"</formula1>
    </dataValidation>
    <dataValidation type="list" allowBlank="1" showInputMessage="1" showErrorMessage="1" promptTitle="クリックで選択" prompt="いずれかに_x000a_○を選択して下さい" sqref="C14:C16 H7" xr:uid="{00000000-0002-0000-0400-000003000000}">
      <formula1>"　,○"</formula1>
    </dataValidation>
    <dataValidation type="whole" imeMode="off" operator="greaterThanOrEqual" allowBlank="1" showInputMessage="1" showErrorMessage="1" sqref="C7:D8 T14:U15" xr:uid="{00000000-0002-0000-0400-000004000000}">
      <formula1>60</formula1>
    </dataValidation>
  </dataValidations>
  <pageMargins left="0.78740157480314965" right="0.39370078740157483" top="0.78740157480314965" bottom="0.78740157480314965" header="0.31496062992125984" footer="0.31496062992125984"/>
  <pageSetup paperSize="9" scale="80" fitToHeight="2" orientation="portrait" r:id="rId1"/>
  <rowBreaks count="1" manualBreakCount="1">
    <brk id="62" max="23" man="1"/>
  </rowBreaks>
  <colBreaks count="1" manualBreakCount="1">
    <brk id="24" max="106"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A280"/>
  <sheetViews>
    <sheetView showGridLines="0" zoomScaleNormal="100" workbookViewId="0">
      <selection activeCell="L160" sqref="L160"/>
    </sheetView>
  </sheetViews>
  <sheetFormatPr defaultColWidth="4.625" defaultRowHeight="13.5" x14ac:dyDescent="0.15"/>
  <cols>
    <col min="1" max="1" width="1.625" style="1" customWidth="1"/>
    <col min="2" max="4" width="4.625" style="1"/>
    <col min="5" max="5" width="6.5" style="1" bestFit="1" customWidth="1"/>
    <col min="6" max="7" width="4.625" style="1"/>
    <col min="8" max="8" width="6.625" style="1" customWidth="1"/>
    <col min="9" max="10" width="4.625" style="1" customWidth="1"/>
    <col min="11" max="11" width="5" style="1" customWidth="1"/>
    <col min="12" max="13" width="4.625" style="1" customWidth="1"/>
    <col min="14" max="14" width="5" style="1" customWidth="1"/>
    <col min="15" max="16" width="4.625" style="1" customWidth="1"/>
    <col min="17" max="19" width="5" style="1" customWidth="1"/>
    <col min="20" max="25" width="4.625" style="1" customWidth="1"/>
    <col min="26" max="26" width="4.625" style="1"/>
    <col min="27" max="27" width="6.625" style="1" customWidth="1"/>
    <col min="28" max="16384" width="4.625" style="1"/>
  </cols>
  <sheetData>
    <row r="1" spans="1:23" x14ac:dyDescent="0.15">
      <c r="A1" s="9"/>
    </row>
    <row r="2" spans="1:23" ht="17.25" x14ac:dyDescent="0.15">
      <c r="B2" s="46" t="s">
        <v>23</v>
      </c>
      <c r="C2" s="46"/>
      <c r="D2" s="46"/>
    </row>
    <row r="4" spans="1:23" ht="14.25" x14ac:dyDescent="0.15">
      <c r="B4" s="57" t="s">
        <v>789</v>
      </c>
      <c r="C4" s="47"/>
      <c r="D4" s="47"/>
    </row>
    <row r="5" spans="1:23" ht="14.25" thickBot="1" x14ac:dyDescent="0.2">
      <c r="C5" s="354" t="s">
        <v>24</v>
      </c>
      <c r="D5" s="355"/>
      <c r="E5" s="355"/>
      <c r="F5" s="355"/>
      <c r="G5" s="356"/>
      <c r="H5" s="354" t="s">
        <v>25</v>
      </c>
      <c r="I5" s="355"/>
      <c r="J5" s="355"/>
      <c r="K5" s="355"/>
      <c r="L5" s="356"/>
    </row>
    <row r="6" spans="1:23" x14ac:dyDescent="0.15">
      <c r="C6" s="494"/>
      <c r="D6" s="495"/>
      <c r="E6" s="495"/>
      <c r="F6" s="495"/>
      <c r="G6" s="51" t="s">
        <v>27</v>
      </c>
      <c r="H6" s="592"/>
      <c r="I6" s="495"/>
      <c r="J6" s="495"/>
      <c r="K6" s="495"/>
      <c r="L6" s="61" t="s">
        <v>27</v>
      </c>
    </row>
    <row r="7" spans="1:23" ht="14.25" thickBot="1" x14ac:dyDescent="0.2">
      <c r="C7" s="497"/>
      <c r="D7" s="498"/>
      <c r="E7" s="498"/>
      <c r="F7" s="498"/>
      <c r="G7" s="35"/>
      <c r="H7" s="553"/>
      <c r="I7" s="498"/>
      <c r="J7" s="498"/>
      <c r="K7" s="498"/>
      <c r="L7" s="8"/>
    </row>
    <row r="8" spans="1:23" x14ac:dyDescent="0.15">
      <c r="C8" s="1" t="s">
        <v>200</v>
      </c>
    </row>
    <row r="9" spans="1:23" x14ac:dyDescent="0.15">
      <c r="C9" s="1" t="s">
        <v>28</v>
      </c>
    </row>
    <row r="10" spans="1:23" x14ac:dyDescent="0.15">
      <c r="C10" s="1" t="s">
        <v>712</v>
      </c>
    </row>
    <row r="11" spans="1:23" x14ac:dyDescent="0.15">
      <c r="C11" s="1" t="s">
        <v>29</v>
      </c>
    </row>
    <row r="14" spans="1:23" ht="14.25" x14ac:dyDescent="0.15">
      <c r="B14" s="57" t="s">
        <v>206</v>
      </c>
      <c r="C14" s="47"/>
      <c r="D14" s="47"/>
      <c r="J14" s="2"/>
      <c r="K14" s="2"/>
      <c r="L14" s="2"/>
      <c r="M14" s="2"/>
    </row>
    <row r="15" spans="1:23" ht="14.25" x14ac:dyDescent="0.15">
      <c r="B15" s="57" t="s">
        <v>33</v>
      </c>
    </row>
    <row r="16" spans="1:23" ht="14.25" customHeight="1" x14ac:dyDescent="0.15">
      <c r="B16" s="58"/>
      <c r="C16" s="582" t="s">
        <v>790</v>
      </c>
      <c r="D16" s="582"/>
      <c r="E16" s="582"/>
      <c r="F16" s="582"/>
      <c r="G16" s="582" t="s">
        <v>791</v>
      </c>
      <c r="H16" s="582"/>
      <c r="I16" s="582"/>
      <c r="J16" s="582"/>
      <c r="K16" s="582" t="s">
        <v>35</v>
      </c>
      <c r="L16" s="582"/>
      <c r="M16" s="582"/>
      <c r="N16" s="582"/>
      <c r="O16" s="582" t="s">
        <v>36</v>
      </c>
      <c r="P16" s="582"/>
      <c r="Q16" s="582"/>
      <c r="R16" s="582"/>
      <c r="S16" s="582" t="s">
        <v>37</v>
      </c>
      <c r="T16" s="582"/>
      <c r="U16" s="582"/>
      <c r="V16" s="582"/>
      <c r="W16" s="582"/>
    </row>
    <row r="17" spans="2:23" ht="14.25" x14ac:dyDescent="0.15">
      <c r="B17" s="58"/>
      <c r="C17" s="582"/>
      <c r="D17" s="582"/>
      <c r="E17" s="582"/>
      <c r="F17" s="582"/>
      <c r="G17" s="582"/>
      <c r="H17" s="582"/>
      <c r="I17" s="582"/>
      <c r="J17" s="582"/>
      <c r="K17" s="582"/>
      <c r="L17" s="582"/>
      <c r="M17" s="582"/>
      <c r="N17" s="582"/>
      <c r="O17" s="582"/>
      <c r="P17" s="582"/>
      <c r="Q17" s="582"/>
      <c r="R17" s="582"/>
      <c r="S17" s="582"/>
      <c r="T17" s="582"/>
      <c r="U17" s="582"/>
      <c r="V17" s="582"/>
      <c r="W17" s="582"/>
    </row>
    <row r="18" spans="2:23" ht="14.25" x14ac:dyDescent="0.15">
      <c r="B18" s="58"/>
      <c r="C18" s="582"/>
      <c r="D18" s="582"/>
      <c r="E18" s="582"/>
      <c r="F18" s="582"/>
      <c r="G18" s="582"/>
      <c r="H18" s="582"/>
      <c r="I18" s="582"/>
      <c r="J18" s="582"/>
      <c r="K18" s="582"/>
      <c r="L18" s="582"/>
      <c r="M18" s="582"/>
      <c r="N18" s="582"/>
      <c r="O18" s="582"/>
      <c r="P18" s="582"/>
      <c r="Q18" s="582"/>
      <c r="R18" s="582"/>
      <c r="S18" s="582"/>
      <c r="T18" s="582"/>
      <c r="U18" s="582"/>
      <c r="V18" s="582"/>
      <c r="W18" s="582"/>
    </row>
    <row r="19" spans="2:23" ht="14.25" x14ac:dyDescent="0.15">
      <c r="B19" s="58"/>
      <c r="C19" s="582"/>
      <c r="D19" s="582"/>
      <c r="E19" s="582"/>
      <c r="F19" s="582"/>
      <c r="G19" s="582"/>
      <c r="H19" s="582"/>
      <c r="I19" s="582"/>
      <c r="J19" s="582"/>
      <c r="K19" s="582"/>
      <c r="L19" s="582"/>
      <c r="M19" s="582"/>
      <c r="N19" s="582"/>
      <c r="O19" s="582"/>
      <c r="P19" s="582"/>
      <c r="Q19" s="582"/>
      <c r="R19" s="582"/>
      <c r="S19" s="582"/>
      <c r="T19" s="582"/>
      <c r="U19" s="582"/>
      <c r="V19" s="582"/>
      <c r="W19" s="582"/>
    </row>
    <row r="20" spans="2:23" ht="15" thickBot="1" x14ac:dyDescent="0.2">
      <c r="B20" s="58"/>
      <c r="C20" s="583"/>
      <c r="D20" s="583"/>
      <c r="E20" s="583"/>
      <c r="F20" s="583"/>
      <c r="G20" s="583"/>
      <c r="H20" s="583"/>
      <c r="I20" s="583"/>
      <c r="J20" s="583"/>
      <c r="K20" s="583"/>
      <c r="L20" s="583"/>
      <c r="M20" s="583"/>
      <c r="N20" s="583"/>
      <c r="O20" s="583"/>
      <c r="P20" s="583"/>
      <c r="Q20" s="583"/>
      <c r="R20" s="583"/>
      <c r="S20" s="583"/>
      <c r="T20" s="583"/>
      <c r="U20" s="583"/>
      <c r="V20" s="583"/>
      <c r="W20" s="583"/>
    </row>
    <row r="21" spans="2:23" ht="14.25" x14ac:dyDescent="0.15">
      <c r="B21" s="58"/>
      <c r="C21" s="444"/>
      <c r="D21" s="445"/>
      <c r="E21" s="445"/>
      <c r="F21" s="51" t="s">
        <v>27</v>
      </c>
      <c r="G21" s="595"/>
      <c r="H21" s="445"/>
      <c r="I21" s="445"/>
      <c r="J21" s="51" t="s">
        <v>27</v>
      </c>
      <c r="K21" s="595"/>
      <c r="L21" s="445"/>
      <c r="M21" s="445"/>
      <c r="N21" s="51" t="s">
        <v>26</v>
      </c>
      <c r="O21" s="592"/>
      <c r="P21" s="81" t="s">
        <v>197</v>
      </c>
      <c r="Q21" s="495"/>
      <c r="R21" s="51" t="s">
        <v>605</v>
      </c>
      <c r="S21" s="595"/>
      <c r="T21" s="445"/>
      <c r="U21" s="445"/>
      <c r="V21" s="445"/>
      <c r="W21" s="61" t="s">
        <v>26</v>
      </c>
    </row>
    <row r="22" spans="2:23" ht="15" thickBot="1" x14ac:dyDescent="0.2">
      <c r="B22" s="58"/>
      <c r="C22" s="446"/>
      <c r="D22" s="447"/>
      <c r="E22" s="447"/>
      <c r="F22" s="35"/>
      <c r="G22" s="596"/>
      <c r="H22" s="447"/>
      <c r="I22" s="447"/>
      <c r="J22" s="35"/>
      <c r="K22" s="596"/>
      <c r="L22" s="447"/>
      <c r="M22" s="447"/>
      <c r="N22" s="35"/>
      <c r="O22" s="553"/>
      <c r="P22" s="80"/>
      <c r="Q22" s="498"/>
      <c r="R22" s="35"/>
      <c r="S22" s="596"/>
      <c r="T22" s="447"/>
      <c r="U22" s="447"/>
      <c r="V22" s="447"/>
      <c r="W22" s="79"/>
    </row>
    <row r="23" spans="2:23" ht="14.25" x14ac:dyDescent="0.15">
      <c r="B23" s="58"/>
      <c r="J23" s="2"/>
      <c r="K23" s="2"/>
      <c r="L23" s="2"/>
      <c r="M23" s="2"/>
    </row>
    <row r="24" spans="2:23" ht="15" thickBot="1" x14ac:dyDescent="0.2">
      <c r="B24" s="57" t="s">
        <v>34</v>
      </c>
    </row>
    <row r="25" spans="2:23" x14ac:dyDescent="0.15">
      <c r="C25" s="41" t="s">
        <v>216</v>
      </c>
      <c r="D25" s="12" t="s">
        <v>30</v>
      </c>
      <c r="E25" s="12"/>
      <c r="F25" s="12"/>
      <c r="G25" s="12"/>
      <c r="H25" s="12"/>
      <c r="I25" s="12"/>
      <c r="J25" s="12"/>
      <c r="K25" s="12"/>
      <c r="L25" s="12"/>
      <c r="M25" s="12"/>
      <c r="N25" s="12"/>
      <c r="O25" s="13"/>
    </row>
    <row r="26" spans="2:23" x14ac:dyDescent="0.15">
      <c r="C26" s="42"/>
      <c r="D26" s="2" t="s">
        <v>31</v>
      </c>
      <c r="E26" s="2"/>
      <c r="F26" s="2"/>
      <c r="G26" s="2"/>
      <c r="H26" s="2"/>
      <c r="I26" s="2"/>
      <c r="J26" s="2"/>
      <c r="K26" s="2"/>
      <c r="L26" s="2"/>
      <c r="M26" s="2"/>
      <c r="N26" s="2"/>
      <c r="O26" s="6"/>
    </row>
    <row r="27" spans="2:23" x14ac:dyDescent="0.15">
      <c r="C27" s="78"/>
      <c r="D27" s="2" t="s">
        <v>32</v>
      </c>
      <c r="E27" s="2"/>
      <c r="F27" s="2"/>
      <c r="G27" s="2"/>
      <c r="H27" s="2"/>
      <c r="I27" s="2"/>
      <c r="J27" s="2"/>
      <c r="K27" s="2"/>
      <c r="L27" s="2"/>
      <c r="M27" s="2"/>
      <c r="N27" s="2"/>
      <c r="O27" s="6"/>
    </row>
    <row r="28" spans="2:23" ht="14.25" thickBot="1" x14ac:dyDescent="0.2">
      <c r="C28" s="45" t="s">
        <v>216</v>
      </c>
      <c r="D28" s="7" t="s">
        <v>592</v>
      </c>
      <c r="E28" s="7"/>
      <c r="F28" s="7"/>
      <c r="G28" s="7"/>
      <c r="H28" s="7"/>
      <c r="I28" s="7"/>
      <c r="J28" s="7"/>
      <c r="K28" s="7"/>
      <c r="L28" s="7"/>
      <c r="M28" s="7"/>
      <c r="N28" s="7"/>
      <c r="O28" s="8"/>
    </row>
    <row r="29" spans="2:23" x14ac:dyDescent="0.15">
      <c r="D29" s="16" t="str">
        <f>IF(COUNTIF(C25:C28,"○")=0,"１～４のうち一つだけ選択して下さい。",IF(COUNTIF(C25:C28,"○")&lt;&gt;1,"選択エラー!!　一つだけを選択して下さい",""))</f>
        <v>１～４のうち一つだけ選択して下さい。</v>
      </c>
      <c r="K29" s="2"/>
      <c r="L29" s="2"/>
      <c r="M29" s="2"/>
      <c r="N29" s="2"/>
    </row>
    <row r="30" spans="2:23" x14ac:dyDescent="0.15">
      <c r="C30" s="1" t="s">
        <v>200</v>
      </c>
    </row>
    <row r="31" spans="2:23" x14ac:dyDescent="0.15">
      <c r="C31" s="1" t="s">
        <v>714</v>
      </c>
    </row>
    <row r="32" spans="2:23" x14ac:dyDescent="0.15">
      <c r="C32" s="1" t="s">
        <v>716</v>
      </c>
    </row>
    <row r="33" spans="2:26" x14ac:dyDescent="0.15">
      <c r="C33" s="1" t="s">
        <v>715</v>
      </c>
    </row>
    <row r="35" spans="2:26" ht="15" thickBot="1" x14ac:dyDescent="0.2">
      <c r="B35" s="57" t="s">
        <v>748</v>
      </c>
    </row>
    <row r="36" spans="2:26" x14ac:dyDescent="0.15">
      <c r="C36" s="444"/>
      <c r="D36" s="445"/>
      <c r="E36" s="445"/>
      <c r="F36" s="61" t="s">
        <v>27</v>
      </c>
      <c r="G36" s="2"/>
      <c r="H36" s="2"/>
      <c r="I36" s="2"/>
      <c r="J36" s="2"/>
      <c r="K36" s="2"/>
      <c r="L36" s="2"/>
      <c r="M36" s="2"/>
      <c r="N36" s="2"/>
      <c r="O36" s="2"/>
    </row>
    <row r="37" spans="2:26" ht="14.25" thickBot="1" x14ac:dyDescent="0.2">
      <c r="C37" s="446"/>
      <c r="D37" s="447"/>
      <c r="E37" s="447"/>
      <c r="F37" s="79"/>
      <c r="G37" s="2"/>
      <c r="H37" s="2"/>
      <c r="I37" s="2"/>
      <c r="J37" s="2"/>
      <c r="K37" s="2"/>
      <c r="L37" s="2"/>
      <c r="M37" s="2"/>
      <c r="N37" s="2"/>
      <c r="O37" s="2"/>
    </row>
    <row r="39" spans="2:26" ht="14.25" x14ac:dyDescent="0.15">
      <c r="B39" s="57" t="s">
        <v>38</v>
      </c>
    </row>
    <row r="40" spans="2:26" ht="15" thickBot="1" x14ac:dyDescent="0.2">
      <c r="B40" s="57"/>
      <c r="C40" s="1" t="s">
        <v>713</v>
      </c>
    </row>
    <row r="41" spans="2:26" x14ac:dyDescent="0.15">
      <c r="C41" s="41"/>
      <c r="D41" s="12" t="s">
        <v>39</v>
      </c>
      <c r="E41" s="12"/>
      <c r="F41" s="12"/>
      <c r="G41" s="12"/>
      <c r="H41" s="12"/>
      <c r="I41" s="12"/>
      <c r="J41" s="12"/>
      <c r="K41" s="12"/>
      <c r="L41" s="12"/>
      <c r="M41" s="12"/>
      <c r="N41" s="12"/>
      <c r="O41" s="13"/>
    </row>
    <row r="42" spans="2:26" ht="14.25" thickBot="1" x14ac:dyDescent="0.2">
      <c r="C42" s="45" t="s">
        <v>216</v>
      </c>
      <c r="D42" s="7" t="s">
        <v>618</v>
      </c>
      <c r="E42" s="7"/>
      <c r="F42" s="7"/>
      <c r="G42" s="7"/>
      <c r="H42" s="7"/>
      <c r="I42" s="7"/>
      <c r="J42" s="7"/>
      <c r="K42" s="7"/>
      <c r="L42" s="7"/>
      <c r="M42" s="7"/>
      <c r="N42" s="7"/>
      <c r="O42" s="8"/>
    </row>
    <row r="43" spans="2:26" x14ac:dyDescent="0.15">
      <c r="D43" s="16" t="str">
        <f>IF(COUNTIF(C41:C42,"○")=0,"１、２のいずれかを選択して下さい。",IF(COUNTIF(C41:C42,"○")&lt;&gt;1,"選択エラー!!　一つだけを選択して下さい",""))</f>
        <v>１、２のいずれかを選択して下さい。</v>
      </c>
      <c r="K43" s="2"/>
      <c r="L43" s="2"/>
      <c r="M43" s="2"/>
      <c r="N43" s="2"/>
    </row>
    <row r="46" spans="2:26" ht="14.25" x14ac:dyDescent="0.15">
      <c r="B46" s="57" t="s">
        <v>40</v>
      </c>
      <c r="C46" s="47"/>
      <c r="D46" s="47"/>
      <c r="J46" s="2"/>
      <c r="K46" s="2"/>
      <c r="L46" s="2"/>
      <c r="M46" s="2"/>
    </row>
    <row r="47" spans="2:26" ht="14.25" thickBot="1" x14ac:dyDescent="0.2">
      <c r="C47" s="361"/>
      <c r="D47" s="361"/>
      <c r="E47" s="361"/>
      <c r="F47" s="361"/>
      <c r="G47" s="361"/>
      <c r="H47" s="362" t="s">
        <v>43</v>
      </c>
      <c r="I47" s="362"/>
      <c r="J47" s="362"/>
      <c r="K47" s="362"/>
      <c r="L47" s="362"/>
      <c r="M47" s="362"/>
      <c r="N47" s="362" t="s">
        <v>46</v>
      </c>
      <c r="O47" s="362"/>
      <c r="P47" s="362"/>
      <c r="Q47" s="362"/>
      <c r="R47" s="362"/>
      <c r="S47" s="362"/>
      <c r="T47" s="362" t="s">
        <v>47</v>
      </c>
      <c r="U47" s="362"/>
      <c r="V47" s="362"/>
      <c r="W47" s="362"/>
      <c r="X47" s="362"/>
      <c r="Y47" s="362"/>
      <c r="Z47" s="362"/>
    </row>
    <row r="48" spans="2:26" x14ac:dyDescent="0.15">
      <c r="C48" s="361" t="s">
        <v>41</v>
      </c>
      <c r="D48" s="361"/>
      <c r="E48" s="361"/>
      <c r="F48" s="361"/>
      <c r="G48" s="351"/>
      <c r="H48" s="494"/>
      <c r="I48" s="495"/>
      <c r="J48" s="597" t="s">
        <v>44</v>
      </c>
      <c r="K48" s="495"/>
      <c r="L48" s="495"/>
      <c r="M48" s="600" t="s">
        <v>45</v>
      </c>
      <c r="N48" s="592"/>
      <c r="O48" s="495"/>
      <c r="P48" s="597" t="s">
        <v>44</v>
      </c>
      <c r="Q48" s="495"/>
      <c r="R48" s="495"/>
      <c r="S48" s="600" t="s">
        <v>45</v>
      </c>
      <c r="T48" s="592"/>
      <c r="U48" s="495"/>
      <c r="V48" s="495"/>
      <c r="W48" s="597" t="s">
        <v>44</v>
      </c>
      <c r="X48" s="495"/>
      <c r="Y48" s="495"/>
      <c r="Z48" s="598" t="s">
        <v>45</v>
      </c>
    </row>
    <row r="49" spans="2:26" x14ac:dyDescent="0.15">
      <c r="C49" s="361"/>
      <c r="D49" s="361"/>
      <c r="E49" s="361"/>
      <c r="F49" s="361"/>
      <c r="G49" s="351"/>
      <c r="H49" s="604"/>
      <c r="I49" s="571"/>
      <c r="J49" s="428"/>
      <c r="K49" s="571"/>
      <c r="L49" s="571"/>
      <c r="M49" s="601"/>
      <c r="N49" s="593"/>
      <c r="O49" s="571"/>
      <c r="P49" s="428"/>
      <c r="Q49" s="571"/>
      <c r="R49" s="571"/>
      <c r="S49" s="601"/>
      <c r="T49" s="593"/>
      <c r="U49" s="571"/>
      <c r="V49" s="571"/>
      <c r="W49" s="428"/>
      <c r="X49" s="571"/>
      <c r="Y49" s="571"/>
      <c r="Z49" s="429"/>
    </row>
    <row r="50" spans="2:26" x14ac:dyDescent="0.15">
      <c r="C50" s="361" t="s">
        <v>42</v>
      </c>
      <c r="D50" s="361"/>
      <c r="E50" s="361"/>
      <c r="F50" s="361"/>
      <c r="G50" s="351"/>
      <c r="H50" s="603"/>
      <c r="I50" s="581"/>
      <c r="J50" s="355" t="s">
        <v>44</v>
      </c>
      <c r="K50" s="581"/>
      <c r="L50" s="581"/>
      <c r="M50" s="356" t="s">
        <v>45</v>
      </c>
      <c r="N50" s="594"/>
      <c r="O50" s="581"/>
      <c r="P50" s="355" t="s">
        <v>44</v>
      </c>
      <c r="Q50" s="581"/>
      <c r="R50" s="581"/>
      <c r="S50" s="356" t="s">
        <v>45</v>
      </c>
      <c r="T50" s="594"/>
      <c r="U50" s="581"/>
      <c r="V50" s="581"/>
      <c r="W50" s="355" t="s">
        <v>44</v>
      </c>
      <c r="X50" s="581"/>
      <c r="Y50" s="581"/>
      <c r="Z50" s="426" t="s">
        <v>45</v>
      </c>
    </row>
    <row r="51" spans="2:26" ht="14.25" thickBot="1" x14ac:dyDescent="0.2">
      <c r="C51" s="361"/>
      <c r="D51" s="361"/>
      <c r="E51" s="361"/>
      <c r="F51" s="361"/>
      <c r="G51" s="351"/>
      <c r="H51" s="497"/>
      <c r="I51" s="498"/>
      <c r="J51" s="591"/>
      <c r="K51" s="498"/>
      <c r="L51" s="498"/>
      <c r="M51" s="599"/>
      <c r="N51" s="553"/>
      <c r="O51" s="498"/>
      <c r="P51" s="591"/>
      <c r="Q51" s="498"/>
      <c r="R51" s="498"/>
      <c r="S51" s="599"/>
      <c r="T51" s="553"/>
      <c r="U51" s="498"/>
      <c r="V51" s="498"/>
      <c r="W51" s="591"/>
      <c r="X51" s="498"/>
      <c r="Y51" s="498"/>
      <c r="Z51" s="602"/>
    </row>
    <row r="52" spans="2:26" x14ac:dyDescent="0.15">
      <c r="C52" s="1" t="s">
        <v>200</v>
      </c>
    </row>
    <row r="53" spans="2:26" x14ac:dyDescent="0.15">
      <c r="C53" s="1" t="s">
        <v>48</v>
      </c>
    </row>
    <row r="54" spans="2:26" x14ac:dyDescent="0.15">
      <c r="C54" s="1" t="s">
        <v>49</v>
      </c>
    </row>
    <row r="55" spans="2:26" x14ac:dyDescent="0.15">
      <c r="C55" s="1" t="s">
        <v>54</v>
      </c>
    </row>
    <row r="56" spans="2:26" x14ac:dyDescent="0.15">
      <c r="C56" s="1" t="s">
        <v>50</v>
      </c>
    </row>
    <row r="57" spans="2:26" x14ac:dyDescent="0.15">
      <c r="C57" s="1" t="s">
        <v>51</v>
      </c>
    </row>
    <row r="58" spans="2:26" x14ac:dyDescent="0.15">
      <c r="C58" s="1" t="s">
        <v>52</v>
      </c>
    </row>
    <row r="59" spans="2:26" x14ac:dyDescent="0.15">
      <c r="C59" s="1" t="s">
        <v>53</v>
      </c>
    </row>
    <row r="60" spans="2:26" x14ac:dyDescent="0.15">
      <c r="C60" s="1" t="s">
        <v>792</v>
      </c>
    </row>
    <row r="61" spans="2:26" x14ac:dyDescent="0.15">
      <c r="C61" s="1" t="s">
        <v>717</v>
      </c>
    </row>
    <row r="64" spans="2:26" ht="14.25" x14ac:dyDescent="0.15">
      <c r="B64" s="57" t="s">
        <v>793</v>
      </c>
      <c r="C64" s="47"/>
      <c r="D64" s="47"/>
      <c r="J64" s="2"/>
      <c r="K64" s="2"/>
      <c r="L64" s="2"/>
      <c r="M64" s="2"/>
    </row>
    <row r="65" spans="2:24" x14ac:dyDescent="0.15">
      <c r="D65" s="171"/>
      <c r="E65" s="567" t="s">
        <v>57</v>
      </c>
      <c r="F65" s="568"/>
      <c r="G65" s="171"/>
      <c r="H65" s="567" t="s">
        <v>58</v>
      </c>
      <c r="I65" s="568"/>
      <c r="K65" s="605" t="s">
        <v>59</v>
      </c>
      <c r="L65" s="606"/>
      <c r="N65" s="567" t="s">
        <v>60</v>
      </c>
      <c r="O65" s="568"/>
      <c r="P65" s="171"/>
      <c r="Q65" s="567" t="s">
        <v>61</v>
      </c>
      <c r="R65" s="609"/>
      <c r="S65" s="568"/>
      <c r="T65" s="171"/>
    </row>
    <row r="66" spans="2:24" ht="14.25" thickBot="1" x14ac:dyDescent="0.2">
      <c r="D66" s="171"/>
      <c r="E66" s="569"/>
      <c r="F66" s="570"/>
      <c r="G66" s="171"/>
      <c r="H66" s="569"/>
      <c r="I66" s="570"/>
      <c r="K66" s="607"/>
      <c r="L66" s="608"/>
      <c r="N66" s="569"/>
      <c r="O66" s="570"/>
      <c r="P66" s="171"/>
      <c r="Q66" s="610"/>
      <c r="R66" s="611"/>
      <c r="S66" s="612"/>
      <c r="T66" s="171"/>
    </row>
    <row r="67" spans="2:24" x14ac:dyDescent="0.15">
      <c r="C67" s="566" t="s">
        <v>55</v>
      </c>
      <c r="D67" s="365"/>
      <c r="E67" s="613">
        <f>SUM(H67,K67-N67-Q67)</f>
        <v>0</v>
      </c>
      <c r="F67" s="61" t="s">
        <v>44</v>
      </c>
      <c r="G67" s="358" t="s">
        <v>593</v>
      </c>
      <c r="H67" s="373"/>
      <c r="I67" s="61" t="s">
        <v>44</v>
      </c>
      <c r="J67" s="358" t="s">
        <v>594</v>
      </c>
      <c r="K67" s="373"/>
      <c r="L67" s="61" t="s">
        <v>44</v>
      </c>
      <c r="M67" s="358" t="s">
        <v>588</v>
      </c>
      <c r="N67" s="373"/>
      <c r="O67" s="61" t="s">
        <v>44</v>
      </c>
      <c r="P67" s="358" t="s">
        <v>588</v>
      </c>
      <c r="Q67" s="474"/>
      <c r="R67" s="475"/>
      <c r="S67" s="103" t="s">
        <v>44</v>
      </c>
      <c r="T67" s="358"/>
      <c r="U67" s="97"/>
    </row>
    <row r="68" spans="2:24" x14ac:dyDescent="0.15">
      <c r="C68" s="531"/>
      <c r="D68" s="365"/>
      <c r="E68" s="614"/>
      <c r="F68" s="26"/>
      <c r="G68" s="358"/>
      <c r="H68" s="451"/>
      <c r="I68" s="26"/>
      <c r="J68" s="358"/>
      <c r="K68" s="451"/>
      <c r="L68" s="26"/>
      <c r="M68" s="358"/>
      <c r="N68" s="451"/>
      <c r="O68" s="26"/>
      <c r="P68" s="358"/>
      <c r="Q68" s="451"/>
      <c r="R68" s="409"/>
      <c r="S68" s="26"/>
      <c r="T68" s="358"/>
      <c r="U68" s="97"/>
    </row>
    <row r="69" spans="2:24" x14ac:dyDescent="0.15">
      <c r="C69" s="566" t="s">
        <v>56</v>
      </c>
      <c r="D69" s="365"/>
      <c r="E69" s="617">
        <f>SUM(H69,K69-N69-Q69)</f>
        <v>0</v>
      </c>
      <c r="F69" s="62" t="s">
        <v>44</v>
      </c>
      <c r="G69" s="358" t="s">
        <v>593</v>
      </c>
      <c r="H69" s="453"/>
      <c r="I69" s="62" t="s">
        <v>44</v>
      </c>
      <c r="J69" s="358" t="s">
        <v>594</v>
      </c>
      <c r="K69" s="453"/>
      <c r="L69" s="62" t="s">
        <v>44</v>
      </c>
      <c r="M69" s="358" t="s">
        <v>588</v>
      </c>
      <c r="N69" s="453"/>
      <c r="O69" s="62" t="s">
        <v>44</v>
      </c>
      <c r="P69" s="358" t="s">
        <v>588</v>
      </c>
      <c r="Q69" s="453"/>
      <c r="R69" s="408"/>
      <c r="S69" s="62" t="s">
        <v>44</v>
      </c>
      <c r="T69" s="358"/>
      <c r="U69" s="97"/>
    </row>
    <row r="70" spans="2:24" ht="14.25" thickBot="1" x14ac:dyDescent="0.2">
      <c r="C70" s="531"/>
      <c r="D70" s="365"/>
      <c r="E70" s="618"/>
      <c r="F70" s="8"/>
      <c r="G70" s="358"/>
      <c r="H70" s="375"/>
      <c r="I70" s="8"/>
      <c r="J70" s="358"/>
      <c r="K70" s="375"/>
      <c r="L70" s="8"/>
      <c r="M70" s="358"/>
      <c r="N70" s="375"/>
      <c r="O70" s="8"/>
      <c r="P70" s="358"/>
      <c r="Q70" s="375"/>
      <c r="R70" s="376"/>
      <c r="S70" s="8"/>
      <c r="T70" s="358"/>
      <c r="U70" s="97"/>
    </row>
    <row r="71" spans="2:24" x14ac:dyDescent="0.15">
      <c r="D71" s="1" t="s">
        <v>62</v>
      </c>
    </row>
    <row r="74" spans="2:24" ht="14.25" x14ac:dyDescent="0.15">
      <c r="B74" s="57" t="s">
        <v>63</v>
      </c>
      <c r="C74" s="47"/>
      <c r="D74" s="47"/>
      <c r="J74" s="2"/>
      <c r="K74" s="2"/>
      <c r="L74" s="2"/>
      <c r="M74" s="2"/>
      <c r="O74" s="1" t="s">
        <v>70</v>
      </c>
    </row>
    <row r="75" spans="2:24" ht="14.25" customHeight="1" x14ac:dyDescent="0.15">
      <c r="B75" s="57"/>
      <c r="C75" s="47"/>
      <c r="D75" s="47"/>
      <c r="J75" s="2"/>
      <c r="K75" s="2"/>
      <c r="L75" s="2"/>
      <c r="M75" s="2"/>
      <c r="O75" s="584"/>
      <c r="P75" s="584"/>
      <c r="Q75" s="584"/>
      <c r="R75" s="585" t="s">
        <v>75</v>
      </c>
      <c r="S75" s="586"/>
      <c r="T75" s="587"/>
      <c r="U75" s="560" t="s">
        <v>76</v>
      </c>
      <c r="V75" s="561"/>
      <c r="W75" s="561"/>
      <c r="X75" s="562"/>
    </row>
    <row r="76" spans="2:24" ht="14.25" x14ac:dyDescent="0.15">
      <c r="B76" s="57" t="s">
        <v>64</v>
      </c>
      <c r="C76" s="47"/>
      <c r="D76" s="47"/>
      <c r="J76" s="2"/>
      <c r="K76" s="2"/>
      <c r="L76" s="2"/>
      <c r="M76" s="2"/>
      <c r="O76" s="584"/>
      <c r="P76" s="584"/>
      <c r="Q76" s="584"/>
      <c r="R76" s="588"/>
      <c r="S76" s="589"/>
      <c r="T76" s="590"/>
      <c r="U76" s="563"/>
      <c r="V76" s="564"/>
      <c r="W76" s="564"/>
      <c r="X76" s="565"/>
    </row>
    <row r="77" spans="2:24" x14ac:dyDescent="0.15">
      <c r="C77" s="361" t="s">
        <v>65</v>
      </c>
      <c r="D77" s="361"/>
      <c r="E77" s="361"/>
      <c r="F77" s="361"/>
      <c r="G77" s="361"/>
      <c r="H77" s="566" t="s">
        <v>68</v>
      </c>
      <c r="I77" s="531"/>
      <c r="J77" s="531"/>
      <c r="K77" s="531"/>
      <c r="L77" s="531"/>
      <c r="O77" s="580" t="s">
        <v>71</v>
      </c>
      <c r="P77" s="580"/>
      <c r="Q77" s="580"/>
      <c r="R77" s="348" t="s">
        <v>77</v>
      </c>
      <c r="S77" s="349"/>
      <c r="T77" s="350"/>
      <c r="U77" s="348" t="s">
        <v>80</v>
      </c>
      <c r="V77" s="349"/>
      <c r="W77" s="349"/>
      <c r="X77" s="350"/>
    </row>
    <row r="78" spans="2:24" x14ac:dyDescent="0.15">
      <c r="C78" s="361"/>
      <c r="D78" s="361"/>
      <c r="E78" s="361"/>
      <c r="F78" s="361"/>
      <c r="G78" s="361"/>
      <c r="H78" s="531"/>
      <c r="I78" s="531"/>
      <c r="J78" s="531"/>
      <c r="K78" s="531"/>
      <c r="L78" s="531"/>
      <c r="O78" s="580"/>
      <c r="P78" s="580"/>
      <c r="Q78" s="580"/>
      <c r="R78" s="557"/>
      <c r="S78" s="558"/>
      <c r="T78" s="559"/>
      <c r="U78" s="557"/>
      <c r="V78" s="558"/>
      <c r="W78" s="558"/>
      <c r="X78" s="559"/>
    </row>
    <row r="79" spans="2:24" ht="14.25" thickBot="1" x14ac:dyDescent="0.2">
      <c r="C79" s="361"/>
      <c r="D79" s="361"/>
      <c r="E79" s="361"/>
      <c r="F79" s="361"/>
      <c r="G79" s="361"/>
      <c r="H79" s="619"/>
      <c r="I79" s="619"/>
      <c r="J79" s="619"/>
      <c r="K79" s="619"/>
      <c r="L79" s="619"/>
      <c r="O79" s="580" t="s">
        <v>72</v>
      </c>
      <c r="P79" s="580"/>
      <c r="Q79" s="580"/>
      <c r="R79" s="348" t="s">
        <v>77</v>
      </c>
      <c r="S79" s="349"/>
      <c r="T79" s="350"/>
      <c r="U79" s="348" t="s">
        <v>81</v>
      </c>
      <c r="V79" s="349"/>
      <c r="W79" s="349"/>
      <c r="X79" s="350"/>
    </row>
    <row r="80" spans="2:24" x14ac:dyDescent="0.15">
      <c r="C80" s="572" t="s">
        <v>595</v>
      </c>
      <c r="D80" s="573"/>
      <c r="E80" s="84"/>
      <c r="F80" s="10" t="s">
        <v>66</v>
      </c>
      <c r="G80" s="10"/>
      <c r="H80" s="574"/>
      <c r="I80" s="575"/>
      <c r="J80" s="575"/>
      <c r="K80" s="575"/>
      <c r="L80" s="13" t="s">
        <v>596</v>
      </c>
      <c r="O80" s="580"/>
      <c r="P80" s="580"/>
      <c r="Q80" s="580"/>
      <c r="R80" s="557"/>
      <c r="S80" s="558"/>
      <c r="T80" s="559"/>
      <c r="U80" s="557"/>
      <c r="V80" s="558"/>
      <c r="W80" s="558"/>
      <c r="X80" s="559"/>
    </row>
    <row r="81" spans="2:24" x14ac:dyDescent="0.15">
      <c r="C81" s="85"/>
      <c r="D81" s="2"/>
      <c r="E81" s="86"/>
      <c r="F81" s="2" t="s">
        <v>596</v>
      </c>
      <c r="G81" s="2"/>
      <c r="H81" s="576"/>
      <c r="I81" s="577"/>
      <c r="J81" s="577"/>
      <c r="K81" s="577"/>
      <c r="L81" s="6"/>
      <c r="O81" s="580" t="s">
        <v>73</v>
      </c>
      <c r="P81" s="580"/>
      <c r="Q81" s="580"/>
      <c r="R81" s="348" t="s">
        <v>78</v>
      </c>
      <c r="S81" s="349"/>
      <c r="T81" s="350"/>
      <c r="U81" s="348" t="s">
        <v>80</v>
      </c>
      <c r="V81" s="349"/>
      <c r="W81" s="349"/>
      <c r="X81" s="350"/>
    </row>
    <row r="82" spans="2:24" x14ac:dyDescent="0.15">
      <c r="C82" s="87" t="s">
        <v>597</v>
      </c>
      <c r="D82" s="86"/>
      <c r="E82" s="2" t="s">
        <v>69</v>
      </c>
      <c r="F82" s="2"/>
      <c r="G82" s="2"/>
      <c r="H82" s="576"/>
      <c r="I82" s="577"/>
      <c r="J82" s="577"/>
      <c r="K82" s="577"/>
      <c r="L82" s="6"/>
      <c r="O82" s="580"/>
      <c r="P82" s="580"/>
      <c r="Q82" s="580"/>
      <c r="R82" s="557"/>
      <c r="S82" s="558"/>
      <c r="T82" s="559"/>
      <c r="U82" s="557"/>
      <c r="V82" s="558"/>
      <c r="W82" s="558"/>
      <c r="X82" s="559"/>
    </row>
    <row r="83" spans="2:24" ht="14.25" thickBot="1" x14ac:dyDescent="0.2">
      <c r="C83" s="88"/>
      <c r="D83" s="3"/>
      <c r="E83" s="89"/>
      <c r="F83" s="3" t="s">
        <v>596</v>
      </c>
      <c r="G83" s="3"/>
      <c r="H83" s="578"/>
      <c r="I83" s="579"/>
      <c r="J83" s="579"/>
      <c r="K83" s="579"/>
      <c r="L83" s="8"/>
      <c r="O83" s="580" t="s">
        <v>74</v>
      </c>
      <c r="P83" s="580"/>
      <c r="Q83" s="580"/>
      <c r="R83" s="348" t="s">
        <v>79</v>
      </c>
      <c r="S83" s="349"/>
      <c r="T83" s="350"/>
      <c r="U83" s="348" t="s">
        <v>82</v>
      </c>
      <c r="V83" s="349"/>
      <c r="W83" s="349"/>
      <c r="X83" s="350"/>
    </row>
    <row r="84" spans="2:24" x14ac:dyDescent="0.15">
      <c r="C84" s="1" t="s">
        <v>200</v>
      </c>
      <c r="O84" s="580"/>
      <c r="P84" s="580"/>
      <c r="Q84" s="580"/>
      <c r="R84" s="557"/>
      <c r="S84" s="558"/>
      <c r="T84" s="559"/>
      <c r="U84" s="557"/>
      <c r="V84" s="558"/>
      <c r="W84" s="558"/>
      <c r="X84" s="559"/>
    </row>
    <row r="85" spans="2:24" x14ac:dyDescent="0.15">
      <c r="C85" s="1" t="s">
        <v>83</v>
      </c>
    </row>
    <row r="86" spans="2:24" x14ac:dyDescent="0.15">
      <c r="C86" s="1" t="s">
        <v>84</v>
      </c>
    </row>
    <row r="87" spans="2:24" x14ac:dyDescent="0.15">
      <c r="C87" s="1" t="s">
        <v>85</v>
      </c>
    </row>
    <row r="88" spans="2:24" x14ac:dyDescent="0.15">
      <c r="C88" s="171" t="s">
        <v>680</v>
      </c>
      <c r="D88" s="171"/>
      <c r="E88" s="171"/>
      <c r="F88" s="171"/>
      <c r="G88" s="171"/>
      <c r="H88" s="171"/>
      <c r="I88" s="171"/>
      <c r="J88" s="171"/>
      <c r="K88" s="171"/>
      <c r="L88" s="171"/>
      <c r="M88" s="171"/>
      <c r="N88" s="171"/>
      <c r="O88" s="171"/>
      <c r="P88" s="171"/>
      <c r="Q88" s="171"/>
      <c r="R88" s="171"/>
      <c r="S88" s="171"/>
      <c r="T88" s="171"/>
      <c r="U88" s="171"/>
      <c r="V88" s="171"/>
      <c r="W88" s="171"/>
    </row>
    <row r="89" spans="2:24" x14ac:dyDescent="0.15">
      <c r="C89" s="171" t="s">
        <v>676</v>
      </c>
      <c r="D89" s="171"/>
      <c r="E89" s="171"/>
      <c r="F89" s="171"/>
      <c r="G89" s="171"/>
      <c r="H89" s="171"/>
      <c r="I89" s="171"/>
      <c r="J89" s="171"/>
      <c r="K89" s="171"/>
      <c r="L89" s="171"/>
      <c r="M89" s="171"/>
      <c r="N89" s="171"/>
      <c r="O89" s="171"/>
      <c r="P89" s="171"/>
      <c r="Q89" s="171"/>
      <c r="R89" s="171"/>
      <c r="S89" s="171"/>
      <c r="T89" s="171"/>
      <c r="U89" s="171"/>
    </row>
    <row r="90" spans="2:24" x14ac:dyDescent="0.15">
      <c r="C90" s="1" t="s">
        <v>86</v>
      </c>
    </row>
    <row r="92" spans="2:24" ht="14.25" x14ac:dyDescent="0.15">
      <c r="B92" s="57" t="s">
        <v>87</v>
      </c>
      <c r="C92" s="47"/>
      <c r="D92" s="47"/>
    </row>
    <row r="93" spans="2:24" ht="15" thickBot="1" x14ac:dyDescent="0.2">
      <c r="B93" s="57" t="s">
        <v>88</v>
      </c>
      <c r="C93" s="47"/>
      <c r="D93" s="47"/>
    </row>
    <row r="94" spans="2:24" x14ac:dyDescent="0.15">
      <c r="C94" s="41"/>
      <c r="D94" s="12" t="s">
        <v>89</v>
      </c>
      <c r="E94" s="12"/>
      <c r="F94" s="12"/>
      <c r="G94" s="12"/>
      <c r="H94" s="13"/>
    </row>
    <row r="95" spans="2:24" ht="14.25" thickBot="1" x14ac:dyDescent="0.2">
      <c r="C95" s="45" t="s">
        <v>216</v>
      </c>
      <c r="D95" s="7" t="s">
        <v>90</v>
      </c>
      <c r="E95" s="7"/>
      <c r="F95" s="7"/>
      <c r="G95" s="7"/>
      <c r="H95" s="8"/>
    </row>
    <row r="96" spans="2:24" x14ac:dyDescent="0.15">
      <c r="D96" s="16" t="str">
        <f>IF(COUNTIF(C94:C95,"○")=0,"１、２のいずれかを選択して下さい。",IF(COUNTIF(C94:C95,"○")&lt;&gt;1,"選択エラー!!　一つだけを選択して下さい",""))</f>
        <v>１、２のいずれかを選択して下さい。</v>
      </c>
      <c r="K96" s="2"/>
      <c r="L96" s="2"/>
      <c r="M96" s="2"/>
      <c r="N96" s="2"/>
    </row>
    <row r="97" spans="2:23" x14ac:dyDescent="0.15">
      <c r="D97" s="16"/>
      <c r="K97" s="2"/>
      <c r="L97" s="2"/>
      <c r="M97" s="2"/>
      <c r="N97" s="2"/>
    </row>
    <row r="98" spans="2:23" ht="14.25" x14ac:dyDescent="0.15">
      <c r="B98" s="57" t="s">
        <v>91</v>
      </c>
      <c r="C98" s="47"/>
      <c r="D98" s="47"/>
    </row>
    <row r="99" spans="2:23" ht="14.25" thickBot="1" x14ac:dyDescent="0.2">
      <c r="C99" s="354" t="s">
        <v>92</v>
      </c>
      <c r="D99" s="355"/>
      <c r="E99" s="355"/>
      <c r="F99" s="355"/>
      <c r="G99" s="355"/>
      <c r="H99" s="355"/>
      <c r="I99" s="355"/>
      <c r="J99" s="355"/>
      <c r="K99" s="355"/>
      <c r="L99" s="356"/>
      <c r="M99" s="354" t="s">
        <v>93</v>
      </c>
      <c r="N99" s="355"/>
      <c r="O99" s="355"/>
      <c r="P99" s="355"/>
      <c r="Q99" s="355"/>
      <c r="R99" s="355"/>
      <c r="S99" s="355"/>
      <c r="T99" s="355"/>
      <c r="U99" s="355"/>
      <c r="V99" s="355"/>
      <c r="W99" s="356"/>
    </row>
    <row r="100" spans="2:23" x14ac:dyDescent="0.15">
      <c r="C100" s="494"/>
      <c r="D100" s="495"/>
      <c r="E100" s="495"/>
      <c r="F100" s="495"/>
      <c r="G100" s="495"/>
      <c r="H100" s="495"/>
      <c r="I100" s="495"/>
      <c r="J100" s="495"/>
      <c r="K100" s="12" t="s">
        <v>596</v>
      </c>
      <c r="L100" s="40"/>
      <c r="M100" s="592"/>
      <c r="N100" s="495"/>
      <c r="O100" s="495"/>
      <c r="P100" s="495"/>
      <c r="Q100" s="495"/>
      <c r="R100" s="495"/>
      <c r="S100" s="495"/>
      <c r="T100" s="495"/>
      <c r="U100" s="98"/>
      <c r="V100" s="12" t="s">
        <v>596</v>
      </c>
      <c r="W100" s="13"/>
    </row>
    <row r="101" spans="2:23" ht="14.25" thickBot="1" x14ac:dyDescent="0.2">
      <c r="C101" s="497"/>
      <c r="D101" s="498"/>
      <c r="E101" s="498"/>
      <c r="F101" s="498"/>
      <c r="G101" s="498"/>
      <c r="H101" s="498"/>
      <c r="I101" s="498"/>
      <c r="J101" s="498"/>
      <c r="K101" s="7"/>
      <c r="L101" s="28"/>
      <c r="M101" s="553"/>
      <c r="N101" s="498"/>
      <c r="O101" s="498"/>
      <c r="P101" s="498"/>
      <c r="Q101" s="498"/>
      <c r="R101" s="498"/>
      <c r="S101" s="498"/>
      <c r="T101" s="498"/>
      <c r="U101" s="99"/>
      <c r="V101" s="7"/>
      <c r="W101" s="8"/>
    </row>
    <row r="102" spans="2:23" x14ac:dyDescent="0.15">
      <c r="C102" s="1" t="s">
        <v>200</v>
      </c>
    </row>
    <row r="103" spans="2:23" x14ac:dyDescent="0.15">
      <c r="C103" s="1" t="s">
        <v>94</v>
      </c>
    </row>
    <row r="104" spans="2:23" x14ac:dyDescent="0.15">
      <c r="C104" s="1" t="s">
        <v>95</v>
      </c>
    </row>
    <row r="105" spans="2:23" x14ac:dyDescent="0.15">
      <c r="C105" s="1" t="s">
        <v>96</v>
      </c>
    </row>
    <row r="107" spans="2:23" ht="14.25" x14ac:dyDescent="0.15">
      <c r="B107" s="57" t="s">
        <v>598</v>
      </c>
      <c r="C107" s="47"/>
      <c r="D107" s="47"/>
    </row>
    <row r="108" spans="2:23" ht="14.25" thickBot="1" x14ac:dyDescent="0.2">
      <c r="C108" s="354" t="s">
        <v>207</v>
      </c>
      <c r="D108" s="355"/>
      <c r="E108" s="355"/>
      <c r="F108" s="355"/>
      <c r="G108" s="355"/>
      <c r="H108" s="355"/>
      <c r="I108" s="355"/>
      <c r="J108" s="355"/>
      <c r="K108" s="355"/>
      <c r="L108" s="356"/>
    </row>
    <row r="109" spans="2:23" x14ac:dyDescent="0.15">
      <c r="C109" s="494"/>
      <c r="D109" s="495"/>
      <c r="E109" s="495"/>
      <c r="F109" s="495"/>
      <c r="G109" s="495"/>
      <c r="H109" s="495"/>
      <c r="I109" s="495"/>
      <c r="J109" s="495"/>
      <c r="K109" s="12" t="s">
        <v>596</v>
      </c>
      <c r="L109" s="13"/>
    </row>
    <row r="110" spans="2:23" ht="14.25" thickBot="1" x14ac:dyDescent="0.2">
      <c r="C110" s="497"/>
      <c r="D110" s="498"/>
      <c r="E110" s="498"/>
      <c r="F110" s="498"/>
      <c r="G110" s="498"/>
      <c r="H110" s="498"/>
      <c r="I110" s="498"/>
      <c r="J110" s="498"/>
      <c r="K110" s="7"/>
      <c r="L110" s="8"/>
    </row>
    <row r="111" spans="2:23" x14ac:dyDescent="0.15">
      <c r="C111" s="1" t="s">
        <v>200</v>
      </c>
    </row>
    <row r="112" spans="2:23" x14ac:dyDescent="0.15">
      <c r="C112" s="1" t="s">
        <v>97</v>
      </c>
    </row>
    <row r="115" spans="2:18" ht="14.25" x14ac:dyDescent="0.15">
      <c r="B115" s="57" t="s">
        <v>98</v>
      </c>
      <c r="C115" s="47"/>
      <c r="D115" s="47"/>
      <c r="J115" s="2"/>
      <c r="K115" s="2"/>
      <c r="L115" s="2"/>
      <c r="M115" s="2"/>
    </row>
    <row r="116" spans="2:18" ht="15" thickBot="1" x14ac:dyDescent="0.2">
      <c r="B116" s="58"/>
      <c r="C116" s="354" t="s">
        <v>99</v>
      </c>
      <c r="D116" s="355"/>
      <c r="E116" s="355"/>
      <c r="F116" s="356"/>
      <c r="G116" s="354" t="s">
        <v>102</v>
      </c>
      <c r="H116" s="355"/>
      <c r="I116" s="355"/>
      <c r="J116" s="356"/>
      <c r="K116" s="354" t="s">
        <v>100</v>
      </c>
      <c r="L116" s="355"/>
      <c r="M116" s="355"/>
      <c r="N116" s="356"/>
      <c r="O116" s="354" t="s">
        <v>101</v>
      </c>
      <c r="P116" s="355"/>
      <c r="Q116" s="355"/>
      <c r="R116" s="356"/>
    </row>
    <row r="117" spans="2:18" x14ac:dyDescent="0.15">
      <c r="C117" s="494"/>
      <c r="D117" s="495"/>
      <c r="E117" s="495"/>
      <c r="F117" s="24" t="s">
        <v>44</v>
      </c>
      <c r="G117" s="592"/>
      <c r="H117" s="495"/>
      <c r="I117" s="495"/>
      <c r="J117" s="24" t="s">
        <v>44</v>
      </c>
      <c r="K117" s="592"/>
      <c r="L117" s="495"/>
      <c r="M117" s="495"/>
      <c r="N117" s="24" t="s">
        <v>44</v>
      </c>
      <c r="O117" s="592"/>
      <c r="P117" s="495"/>
      <c r="Q117" s="495"/>
      <c r="R117" s="25" t="s">
        <v>44</v>
      </c>
    </row>
    <row r="118" spans="2:18" ht="14.25" thickBot="1" x14ac:dyDescent="0.2">
      <c r="C118" s="497"/>
      <c r="D118" s="498"/>
      <c r="E118" s="498"/>
      <c r="F118" s="28"/>
      <c r="G118" s="553"/>
      <c r="H118" s="498"/>
      <c r="I118" s="498"/>
      <c r="J118" s="28"/>
      <c r="K118" s="553"/>
      <c r="L118" s="498"/>
      <c r="M118" s="498"/>
      <c r="N118" s="28"/>
      <c r="O118" s="553"/>
      <c r="P118" s="498"/>
      <c r="Q118" s="498"/>
      <c r="R118" s="8"/>
    </row>
    <row r="119" spans="2:18" x14ac:dyDescent="0.15">
      <c r="C119" s="1" t="s">
        <v>200</v>
      </c>
    </row>
    <row r="120" spans="2:18" x14ac:dyDescent="0.15">
      <c r="C120" s="1" t="s">
        <v>718</v>
      </c>
    </row>
    <row r="121" spans="2:18" x14ac:dyDescent="0.15">
      <c r="C121" s="1" t="s">
        <v>719</v>
      </c>
    </row>
    <row r="122" spans="2:18" x14ac:dyDescent="0.15">
      <c r="C122" s="1" t="s">
        <v>695</v>
      </c>
    </row>
    <row r="125" spans="2:18" ht="15" thickBot="1" x14ac:dyDescent="0.2">
      <c r="B125" s="57" t="s">
        <v>103</v>
      </c>
      <c r="C125" s="47"/>
      <c r="D125" s="47"/>
      <c r="J125" s="2"/>
      <c r="K125" s="2"/>
      <c r="L125" s="2"/>
      <c r="M125" s="2"/>
    </row>
    <row r="126" spans="2:18" x14ac:dyDescent="0.15">
      <c r="C126" s="384" t="s">
        <v>106</v>
      </c>
      <c r="D126" s="385"/>
      <c r="E126" s="385"/>
      <c r="F126" s="385"/>
      <c r="G126" s="385"/>
      <c r="H126" s="41" t="s">
        <v>216</v>
      </c>
      <c r="I126" s="12" t="s">
        <v>110</v>
      </c>
      <c r="J126" s="12"/>
      <c r="K126" s="12"/>
      <c r="L126" s="12"/>
      <c r="M126" s="12"/>
      <c r="N126" s="12"/>
      <c r="O126" s="12"/>
      <c r="P126" s="13"/>
      <c r="Q126" s="2"/>
      <c r="R126" s="2"/>
    </row>
    <row r="127" spans="2:18" x14ac:dyDescent="0.15">
      <c r="C127" s="387"/>
      <c r="D127" s="388"/>
      <c r="E127" s="388"/>
      <c r="F127" s="388"/>
      <c r="G127" s="388"/>
      <c r="H127" s="42"/>
      <c r="I127" s="2" t="s">
        <v>104</v>
      </c>
      <c r="J127" s="2"/>
      <c r="K127" s="2"/>
      <c r="L127" s="2"/>
      <c r="M127" s="2"/>
      <c r="N127" s="2"/>
      <c r="O127" s="2"/>
      <c r="P127" s="6"/>
      <c r="Q127" s="2"/>
      <c r="R127" s="2"/>
    </row>
    <row r="128" spans="2:18" x14ac:dyDescent="0.15">
      <c r="C128" s="390"/>
      <c r="D128" s="391"/>
      <c r="E128" s="391"/>
      <c r="F128" s="391"/>
      <c r="G128" s="391"/>
      <c r="H128" s="43" t="s">
        <v>216</v>
      </c>
      <c r="I128" s="3" t="s">
        <v>105</v>
      </c>
      <c r="J128" s="3"/>
      <c r="K128" s="3"/>
      <c r="L128" s="3"/>
      <c r="M128" s="3"/>
      <c r="N128" s="3"/>
      <c r="O128" s="3"/>
      <c r="P128" s="26"/>
      <c r="Q128" s="2"/>
      <c r="R128" s="2"/>
    </row>
    <row r="129" spans="1:23" x14ac:dyDescent="0.15">
      <c r="C129" s="384" t="s">
        <v>107</v>
      </c>
      <c r="D129" s="385"/>
      <c r="E129" s="385"/>
      <c r="F129" s="385"/>
      <c r="G129" s="385"/>
      <c r="H129" s="44" t="s">
        <v>216</v>
      </c>
      <c r="I129" s="10" t="s">
        <v>110</v>
      </c>
      <c r="J129" s="10"/>
      <c r="K129" s="10"/>
      <c r="L129" s="10"/>
      <c r="M129" s="10"/>
      <c r="N129" s="10"/>
      <c r="O129" s="10"/>
      <c r="P129" s="5"/>
    </row>
    <row r="130" spans="1:23" x14ac:dyDescent="0.15">
      <c r="C130" s="387"/>
      <c r="D130" s="388"/>
      <c r="E130" s="388"/>
      <c r="F130" s="388"/>
      <c r="G130" s="388"/>
      <c r="H130" s="42"/>
      <c r="I130" s="2" t="s">
        <v>104</v>
      </c>
      <c r="J130" s="2"/>
      <c r="K130" s="2"/>
      <c r="L130" s="2"/>
      <c r="M130" s="2"/>
      <c r="N130" s="2"/>
      <c r="O130" s="2"/>
      <c r="P130" s="6"/>
    </row>
    <row r="131" spans="1:23" x14ac:dyDescent="0.15">
      <c r="C131" s="390"/>
      <c r="D131" s="391"/>
      <c r="E131" s="391"/>
      <c r="F131" s="391"/>
      <c r="G131" s="391"/>
      <c r="H131" s="43" t="s">
        <v>216</v>
      </c>
      <c r="I131" s="3" t="s">
        <v>105</v>
      </c>
      <c r="J131" s="3"/>
      <c r="K131" s="3"/>
      <c r="L131" s="3"/>
      <c r="M131" s="3"/>
      <c r="N131" s="3"/>
      <c r="O131" s="3"/>
      <c r="P131" s="26"/>
    </row>
    <row r="132" spans="1:23" x14ac:dyDescent="0.15">
      <c r="C132" s="384" t="s">
        <v>108</v>
      </c>
      <c r="D132" s="385"/>
      <c r="E132" s="385"/>
      <c r="F132" s="385"/>
      <c r="G132" s="385"/>
      <c r="H132" s="44"/>
      <c r="I132" s="10" t="s">
        <v>110</v>
      </c>
      <c r="J132" s="10"/>
      <c r="K132" s="10"/>
      <c r="L132" s="10"/>
      <c r="M132" s="10"/>
      <c r="N132" s="10"/>
      <c r="O132" s="10"/>
      <c r="P132" s="5"/>
    </row>
    <row r="133" spans="1:23" x14ac:dyDescent="0.15">
      <c r="C133" s="387"/>
      <c r="D133" s="388"/>
      <c r="E133" s="388"/>
      <c r="F133" s="388"/>
      <c r="G133" s="388"/>
      <c r="H133" s="42"/>
      <c r="I133" s="2" t="s">
        <v>104</v>
      </c>
      <c r="J133" s="2"/>
      <c r="K133" s="2"/>
      <c r="L133" s="2"/>
      <c r="M133" s="2"/>
      <c r="N133" s="2"/>
      <c r="O133" s="2"/>
      <c r="P133" s="6"/>
    </row>
    <row r="134" spans="1:23" x14ac:dyDescent="0.15">
      <c r="C134" s="390"/>
      <c r="D134" s="391"/>
      <c r="E134" s="391"/>
      <c r="F134" s="391"/>
      <c r="G134" s="391"/>
      <c r="H134" s="43" t="s">
        <v>216</v>
      </c>
      <c r="I134" s="3" t="s">
        <v>105</v>
      </c>
      <c r="J134" s="3"/>
      <c r="K134" s="3"/>
      <c r="L134" s="3"/>
      <c r="M134" s="3"/>
      <c r="N134" s="3"/>
      <c r="O134" s="3"/>
      <c r="P134" s="26"/>
    </row>
    <row r="135" spans="1:23" x14ac:dyDescent="0.15">
      <c r="C135" s="384" t="s">
        <v>109</v>
      </c>
      <c r="D135" s="385"/>
      <c r="E135" s="385"/>
      <c r="F135" s="385"/>
      <c r="G135" s="385"/>
      <c r="H135" s="44" t="s">
        <v>216</v>
      </c>
      <c r="I135" s="10" t="s">
        <v>110</v>
      </c>
      <c r="J135" s="10"/>
      <c r="K135" s="10"/>
      <c r="L135" s="10"/>
      <c r="M135" s="10"/>
      <c r="N135" s="10"/>
      <c r="O135" s="10"/>
      <c r="P135" s="5"/>
    </row>
    <row r="136" spans="1:23" x14ac:dyDescent="0.15">
      <c r="C136" s="387"/>
      <c r="D136" s="388"/>
      <c r="E136" s="388"/>
      <c r="F136" s="388"/>
      <c r="G136" s="388"/>
      <c r="H136" s="42"/>
      <c r="I136" s="2" t="s">
        <v>104</v>
      </c>
      <c r="J136" s="2"/>
      <c r="K136" s="2"/>
      <c r="L136" s="2"/>
      <c r="M136" s="2"/>
      <c r="N136" s="2"/>
      <c r="O136" s="2"/>
      <c r="P136" s="6"/>
    </row>
    <row r="137" spans="1:23" ht="14.25" thickBot="1" x14ac:dyDescent="0.2">
      <c r="C137" s="390"/>
      <c r="D137" s="391"/>
      <c r="E137" s="391"/>
      <c r="F137" s="391"/>
      <c r="G137" s="391"/>
      <c r="H137" s="45" t="s">
        <v>216</v>
      </c>
      <c r="I137" s="7" t="s">
        <v>105</v>
      </c>
      <c r="J137" s="7"/>
      <c r="K137" s="7"/>
      <c r="L137" s="7"/>
      <c r="M137" s="7"/>
      <c r="N137" s="7"/>
      <c r="O137" s="7"/>
      <c r="P137" s="8"/>
    </row>
    <row r="138" spans="1:23" x14ac:dyDescent="0.15">
      <c r="C138" s="29"/>
      <c r="D138" s="29"/>
      <c r="E138" s="29"/>
      <c r="F138" s="29"/>
      <c r="G138" s="29"/>
      <c r="I138" s="16" t="str">
        <f>IF(L128="○","",IF(COUNTIF(H135:H137,"○")=0,"１～３のうち一つだけ選択して下さい。",IF(COUNTIF(H135:H137,"○")&lt;&gt;1,"選択エラー!!　一つだけを選択して下さい","")))</f>
        <v>１～３のうち一つだけ選択して下さい。</v>
      </c>
      <c r="J138" s="2"/>
      <c r="K138" s="2"/>
      <c r="L138" s="2"/>
      <c r="M138" s="2"/>
      <c r="N138" s="2"/>
      <c r="O138" s="2"/>
      <c r="P138" s="2"/>
    </row>
    <row r="139" spans="1:23" x14ac:dyDescent="0.15">
      <c r="C139" s="29"/>
      <c r="D139" s="29"/>
      <c r="E139" s="29"/>
      <c r="F139" s="29"/>
      <c r="G139" s="29"/>
      <c r="I139" s="16"/>
      <c r="J139" s="2"/>
      <c r="K139" s="2"/>
      <c r="L139" s="2"/>
      <c r="M139" s="2"/>
      <c r="N139" s="2"/>
      <c r="O139" s="2"/>
      <c r="P139" s="2"/>
    </row>
    <row r="140" spans="1:23" x14ac:dyDescent="0.15">
      <c r="A140" s="171"/>
      <c r="B140" s="171"/>
      <c r="C140" s="238"/>
      <c r="D140" s="238"/>
      <c r="E140" s="238"/>
      <c r="F140" s="238"/>
      <c r="G140" s="238"/>
      <c r="H140" s="239"/>
      <c r="I140" s="70"/>
      <c r="J140" s="70"/>
      <c r="K140" s="70"/>
      <c r="L140" s="70"/>
      <c r="M140" s="70"/>
      <c r="N140" s="70"/>
      <c r="O140" s="70"/>
      <c r="P140" s="70"/>
      <c r="Q140" s="171"/>
      <c r="R140" s="171"/>
      <c r="S140" s="171"/>
      <c r="T140" s="171"/>
      <c r="U140" s="171"/>
      <c r="V140" s="171"/>
      <c r="W140" s="171"/>
    </row>
    <row r="141" spans="1:23" ht="13.9" customHeight="1" x14ac:dyDescent="0.15">
      <c r="A141" s="171"/>
      <c r="B141" s="193" t="s">
        <v>696</v>
      </c>
      <c r="C141" s="233"/>
      <c r="D141" s="238"/>
      <c r="E141" s="238"/>
      <c r="F141" s="238"/>
      <c r="G141" s="238"/>
      <c r="H141" s="221"/>
      <c r="I141" s="70"/>
      <c r="J141" s="70"/>
      <c r="K141" s="70"/>
      <c r="L141" s="70"/>
      <c r="M141" s="70"/>
      <c r="N141" s="70"/>
      <c r="O141" s="70"/>
      <c r="P141" s="70"/>
      <c r="Q141" s="171"/>
      <c r="R141" s="171"/>
      <c r="S141" s="171"/>
      <c r="T141" s="171"/>
      <c r="U141" s="171"/>
      <c r="V141" s="171"/>
      <c r="W141" s="171"/>
    </row>
    <row r="142" spans="1:23" ht="13.9" customHeight="1" x14ac:dyDescent="0.15">
      <c r="A142" s="171"/>
      <c r="B142" s="193"/>
      <c r="C142" s="171" t="s">
        <v>679</v>
      </c>
      <c r="D142" s="171"/>
      <c r="E142" s="171"/>
      <c r="F142" s="238"/>
      <c r="G142" s="238"/>
      <c r="H142" s="221"/>
      <c r="I142" s="70"/>
      <c r="J142" s="70"/>
      <c r="K142" s="70"/>
      <c r="L142" s="70"/>
      <c r="M142" s="70"/>
      <c r="N142" s="70"/>
      <c r="O142" s="70"/>
      <c r="P142" s="70"/>
      <c r="Q142" s="171"/>
      <c r="R142" s="171"/>
      <c r="S142" s="171"/>
      <c r="T142" s="171"/>
      <c r="U142" s="171"/>
      <c r="V142" s="171"/>
      <c r="W142" s="171"/>
    </row>
    <row r="143" spans="1:23" ht="13.9" customHeight="1" thickBot="1" x14ac:dyDescent="0.2">
      <c r="A143" s="171"/>
      <c r="B143" s="193"/>
      <c r="C143" s="171" t="s">
        <v>681</v>
      </c>
      <c r="D143" s="171"/>
      <c r="E143" s="171"/>
      <c r="F143" s="238"/>
      <c r="G143" s="238"/>
      <c r="H143" s="221"/>
      <c r="I143" s="70"/>
      <c r="J143" s="70"/>
      <c r="K143" s="70"/>
      <c r="L143" s="70"/>
      <c r="M143" s="70"/>
      <c r="N143" s="70"/>
      <c r="O143" s="70"/>
      <c r="P143" s="70"/>
      <c r="Q143" s="171"/>
      <c r="R143" s="171"/>
      <c r="S143" s="171"/>
      <c r="T143" s="171"/>
      <c r="U143" s="171"/>
      <c r="V143" s="171"/>
      <c r="W143" s="171"/>
    </row>
    <row r="144" spans="1:23" ht="13.9" customHeight="1" x14ac:dyDescent="0.15">
      <c r="C144" s="384" t="s">
        <v>678</v>
      </c>
      <c r="D144" s="385"/>
      <c r="E144" s="385"/>
      <c r="F144" s="385"/>
      <c r="G144" s="385"/>
      <c r="H144" s="41" t="s">
        <v>216</v>
      </c>
      <c r="I144" s="12" t="s">
        <v>110</v>
      </c>
      <c r="J144" s="12"/>
      <c r="K144" s="12"/>
      <c r="L144" s="12"/>
      <c r="M144" s="12"/>
      <c r="N144" s="12"/>
      <c r="O144" s="12"/>
      <c r="P144" s="13"/>
      <c r="Q144" s="11" t="s">
        <v>687</v>
      </c>
      <c r="R144" s="12"/>
      <c r="S144" s="12"/>
      <c r="T144" s="12"/>
      <c r="U144" s="12"/>
      <c r="V144" s="12"/>
      <c r="W144" s="13"/>
    </row>
    <row r="145" spans="2:27" ht="13.9" customHeight="1" x14ac:dyDescent="0.15">
      <c r="C145" s="387"/>
      <c r="D145" s="388"/>
      <c r="E145" s="388"/>
      <c r="F145" s="388"/>
      <c r="G145" s="388"/>
      <c r="H145" s="42" t="s">
        <v>216</v>
      </c>
      <c r="I145" s="2" t="s">
        <v>104</v>
      </c>
      <c r="J145" s="2"/>
      <c r="K145" s="2"/>
      <c r="L145" s="2"/>
      <c r="M145" s="2"/>
      <c r="N145" s="2"/>
      <c r="O145" s="2"/>
      <c r="P145" s="6"/>
      <c r="Q145" s="14"/>
      <c r="R145" s="2"/>
      <c r="S145" s="2"/>
      <c r="T145" s="620"/>
      <c r="U145" s="620"/>
      <c r="V145" s="620"/>
      <c r="W145" s="222" t="s">
        <v>44</v>
      </c>
    </row>
    <row r="146" spans="2:27" ht="13.9" customHeight="1" thickBot="1" x14ac:dyDescent="0.2">
      <c r="C146" s="390"/>
      <c r="D146" s="391"/>
      <c r="E146" s="391"/>
      <c r="F146" s="391"/>
      <c r="G146" s="391"/>
      <c r="H146" s="45" t="s">
        <v>216</v>
      </c>
      <c r="I146" s="7" t="s">
        <v>105</v>
      </c>
      <c r="J146" s="7"/>
      <c r="K146" s="7"/>
      <c r="L146" s="7"/>
      <c r="M146" s="7"/>
      <c r="N146" s="7"/>
      <c r="O146" s="7"/>
      <c r="P146" s="8"/>
      <c r="Q146" s="15"/>
      <c r="R146" s="7"/>
      <c r="S146" s="7"/>
      <c r="T146" s="498"/>
      <c r="U146" s="498"/>
      <c r="V146" s="498"/>
      <c r="W146" s="8"/>
    </row>
    <row r="147" spans="2:27" ht="13.9" customHeight="1" x14ac:dyDescent="0.15">
      <c r="C147" s="29"/>
      <c r="D147" s="29"/>
      <c r="E147" s="29"/>
      <c r="F147" s="29"/>
      <c r="G147" s="29"/>
      <c r="I147" s="16" t="str">
        <f>IF(L137="○","",IF(COUNTIF(H144:H146,"○")=0,"１～３のうち一つだけ選択して下さい。",IF(COUNTIF(H144:H146,"○")&lt;&gt;1,"選択エラー!!　一つだけを選択して下さい","")))</f>
        <v>１～３のうち一つだけ選択して下さい。</v>
      </c>
      <c r="J147" s="2"/>
      <c r="K147" s="2"/>
      <c r="L147" s="2"/>
      <c r="M147" s="2"/>
      <c r="N147" s="2"/>
      <c r="O147" s="2"/>
      <c r="P147" s="2"/>
    </row>
    <row r="148" spans="2:27" ht="13.9" customHeight="1" x14ac:dyDescent="0.15">
      <c r="C148" s="29"/>
      <c r="D148" s="29"/>
      <c r="E148" s="29"/>
      <c r="F148" s="29"/>
      <c r="G148" s="29"/>
      <c r="I148" s="16"/>
      <c r="J148" s="2"/>
      <c r="K148" s="2"/>
      <c r="L148" s="2"/>
      <c r="M148" s="2"/>
      <c r="N148" s="2"/>
      <c r="O148" s="2"/>
      <c r="P148" s="2"/>
    </row>
    <row r="150" spans="2:27" ht="15" thickBot="1" x14ac:dyDescent="0.2">
      <c r="B150" s="57" t="s">
        <v>682</v>
      </c>
      <c r="C150" s="47"/>
      <c r="D150" s="47"/>
      <c r="J150" s="2"/>
      <c r="K150" s="2"/>
      <c r="L150" s="2"/>
      <c r="M150" s="2"/>
    </row>
    <row r="151" spans="2:27" x14ac:dyDescent="0.15">
      <c r="C151" s="547" t="s">
        <v>599</v>
      </c>
      <c r="D151" s="547"/>
      <c r="E151" s="365" t="s">
        <v>119</v>
      </c>
      <c r="F151" s="366"/>
      <c r="G151" s="366"/>
      <c r="H151" s="366"/>
      <c r="I151" s="366"/>
      <c r="J151" s="366"/>
      <c r="K151" s="552"/>
      <c r="L151" s="92" t="s">
        <v>216</v>
      </c>
      <c r="M151" s="93" t="s">
        <v>590</v>
      </c>
      <c r="N151" s="93"/>
      <c r="O151" s="93"/>
      <c r="P151" s="102" t="s">
        <v>216</v>
      </c>
      <c r="Q151" s="93" t="s">
        <v>129</v>
      </c>
      <c r="R151" s="93"/>
      <c r="S151" s="93"/>
      <c r="T151" s="102"/>
      <c r="U151" s="93" t="s">
        <v>130</v>
      </c>
      <c r="V151" s="93"/>
      <c r="W151" s="93"/>
      <c r="X151" s="93"/>
      <c r="Y151" s="93"/>
      <c r="Z151" s="93"/>
      <c r="AA151" s="94"/>
    </row>
    <row r="152" spans="2:27" x14ac:dyDescent="0.15">
      <c r="C152" s="547" t="s">
        <v>111</v>
      </c>
      <c r="D152" s="547"/>
      <c r="E152" s="365" t="s">
        <v>120</v>
      </c>
      <c r="F152" s="366"/>
      <c r="G152" s="366"/>
      <c r="H152" s="366"/>
      <c r="I152" s="366"/>
      <c r="J152" s="366"/>
      <c r="K152" s="552"/>
      <c r="L152" s="95" t="s">
        <v>216</v>
      </c>
      <c r="M152" s="90" t="s">
        <v>590</v>
      </c>
      <c r="N152" s="90"/>
      <c r="O152" s="90"/>
      <c r="P152" s="91" t="s">
        <v>216</v>
      </c>
      <c r="Q152" s="90" t="s">
        <v>129</v>
      </c>
      <c r="R152" s="90"/>
      <c r="S152" s="90"/>
      <c r="T152" s="91"/>
      <c r="U152" s="90" t="s">
        <v>130</v>
      </c>
      <c r="V152" s="90"/>
      <c r="W152" s="90"/>
      <c r="X152" s="90"/>
      <c r="Y152" s="90"/>
      <c r="Z152" s="90"/>
      <c r="AA152" s="96"/>
    </row>
    <row r="153" spans="2:27" x14ac:dyDescent="0.15">
      <c r="C153" s="547" t="s">
        <v>112</v>
      </c>
      <c r="D153" s="547"/>
      <c r="E153" s="365" t="s">
        <v>121</v>
      </c>
      <c r="F153" s="366"/>
      <c r="G153" s="366"/>
      <c r="H153" s="366"/>
      <c r="I153" s="366"/>
      <c r="J153" s="366"/>
      <c r="K153" s="552"/>
      <c r="L153" s="95" t="s">
        <v>216</v>
      </c>
      <c r="M153" s="90" t="s">
        <v>590</v>
      </c>
      <c r="N153" s="90"/>
      <c r="O153" s="90"/>
      <c r="P153" s="91" t="s">
        <v>216</v>
      </c>
      <c r="Q153" s="90" t="s">
        <v>129</v>
      </c>
      <c r="R153" s="90"/>
      <c r="S153" s="90"/>
      <c r="T153" s="91"/>
      <c r="U153" s="90" t="s">
        <v>130</v>
      </c>
      <c r="V153" s="90"/>
      <c r="W153" s="90"/>
      <c r="X153" s="90"/>
      <c r="Y153" s="90"/>
      <c r="Z153" s="90"/>
      <c r="AA153" s="96"/>
    </row>
    <row r="154" spans="2:27" x14ac:dyDescent="0.15">
      <c r="C154" s="547" t="s">
        <v>113</v>
      </c>
      <c r="D154" s="547"/>
      <c r="E154" s="365" t="s">
        <v>122</v>
      </c>
      <c r="F154" s="366"/>
      <c r="G154" s="366"/>
      <c r="H154" s="366"/>
      <c r="I154" s="366"/>
      <c r="J154" s="366"/>
      <c r="K154" s="552"/>
      <c r="L154" s="95" t="s">
        <v>216</v>
      </c>
      <c r="M154" s="90" t="s">
        <v>590</v>
      </c>
      <c r="N154" s="90"/>
      <c r="O154" s="90"/>
      <c r="P154" s="91" t="s">
        <v>216</v>
      </c>
      <c r="Q154" s="90" t="s">
        <v>129</v>
      </c>
      <c r="R154" s="90"/>
      <c r="S154" s="90"/>
      <c r="T154" s="91"/>
      <c r="U154" s="90" t="s">
        <v>130</v>
      </c>
      <c r="V154" s="90"/>
      <c r="W154" s="90"/>
      <c r="X154" s="90"/>
      <c r="Y154" s="90"/>
      <c r="Z154" s="90"/>
      <c r="AA154" s="96"/>
    </row>
    <row r="155" spans="2:27" x14ac:dyDescent="0.15">
      <c r="C155" s="547" t="s">
        <v>114</v>
      </c>
      <c r="D155" s="547"/>
      <c r="E155" s="365" t="s">
        <v>123</v>
      </c>
      <c r="F155" s="366"/>
      <c r="G155" s="366"/>
      <c r="H155" s="366"/>
      <c r="I155" s="366"/>
      <c r="J155" s="366"/>
      <c r="K155" s="552"/>
      <c r="L155" s="95"/>
      <c r="M155" s="90" t="s">
        <v>204</v>
      </c>
      <c r="N155" s="90"/>
      <c r="O155" s="236"/>
      <c r="P155" s="91" t="s">
        <v>216</v>
      </c>
      <c r="Q155" s="90" t="s">
        <v>129</v>
      </c>
      <c r="R155" s="90"/>
      <c r="S155" s="90"/>
      <c r="T155" s="91"/>
      <c r="U155" s="90" t="s">
        <v>130</v>
      </c>
      <c r="V155" s="90"/>
      <c r="W155" s="90"/>
      <c r="X155" s="91" t="s">
        <v>216</v>
      </c>
      <c r="Y155" s="90" t="s">
        <v>205</v>
      </c>
      <c r="Z155" s="90"/>
      <c r="AA155" s="237"/>
    </row>
    <row r="156" spans="2:27" x14ac:dyDescent="0.15">
      <c r="C156" s="547" t="s">
        <v>115</v>
      </c>
      <c r="D156" s="547"/>
      <c r="E156" s="365" t="s">
        <v>124</v>
      </c>
      <c r="F156" s="366"/>
      <c r="G156" s="366"/>
      <c r="H156" s="366"/>
      <c r="I156" s="366"/>
      <c r="J156" s="366"/>
      <c r="K156" s="552"/>
      <c r="L156" s="95" t="s">
        <v>216</v>
      </c>
      <c r="M156" s="90" t="s">
        <v>590</v>
      </c>
      <c r="N156" s="90"/>
      <c r="O156" s="90"/>
      <c r="P156" s="91" t="s">
        <v>216</v>
      </c>
      <c r="Q156" s="90" t="s">
        <v>129</v>
      </c>
      <c r="R156" s="90"/>
      <c r="S156" s="90"/>
      <c r="T156" s="91"/>
      <c r="U156" s="90" t="s">
        <v>130</v>
      </c>
      <c r="V156" s="90"/>
      <c r="W156" s="90"/>
      <c r="X156" s="90"/>
      <c r="Y156" s="90"/>
      <c r="Z156" s="90"/>
      <c r="AA156" s="96"/>
    </row>
    <row r="157" spans="2:27" x14ac:dyDescent="0.15">
      <c r="C157" s="547" t="s">
        <v>116</v>
      </c>
      <c r="D157" s="547"/>
      <c r="E157" s="365" t="s">
        <v>125</v>
      </c>
      <c r="F157" s="366"/>
      <c r="G157" s="366"/>
      <c r="H157" s="366"/>
      <c r="I157" s="366"/>
      <c r="J157" s="366"/>
      <c r="K157" s="552"/>
      <c r="L157" s="95" t="s">
        <v>216</v>
      </c>
      <c r="M157" s="90" t="s">
        <v>590</v>
      </c>
      <c r="N157" s="90"/>
      <c r="O157" s="90"/>
      <c r="P157" s="91" t="s">
        <v>216</v>
      </c>
      <c r="Q157" s="90" t="s">
        <v>129</v>
      </c>
      <c r="R157" s="90"/>
      <c r="S157" s="90"/>
      <c r="T157" s="91"/>
      <c r="U157" s="90" t="s">
        <v>130</v>
      </c>
      <c r="V157" s="90"/>
      <c r="W157" s="90"/>
      <c r="X157" s="90"/>
      <c r="Y157" s="90"/>
      <c r="Z157" s="90"/>
      <c r="AA157" s="96"/>
    </row>
    <row r="158" spans="2:27" x14ac:dyDescent="0.15">
      <c r="C158" s="547" t="s">
        <v>117</v>
      </c>
      <c r="D158" s="547"/>
      <c r="E158" s="554" t="s">
        <v>649</v>
      </c>
      <c r="F158" s="555"/>
      <c r="G158" s="555"/>
      <c r="H158" s="555"/>
      <c r="I158" s="555"/>
      <c r="J158" s="555"/>
      <c r="K158" s="556"/>
      <c r="L158" s="95"/>
      <c r="M158" s="90" t="s">
        <v>204</v>
      </c>
      <c r="N158" s="90"/>
      <c r="O158" s="90"/>
      <c r="P158" s="91" t="s">
        <v>216</v>
      </c>
      <c r="Q158" s="90" t="s">
        <v>129</v>
      </c>
      <c r="R158" s="90"/>
      <c r="S158" s="90"/>
      <c r="T158" s="91"/>
      <c r="U158" s="90" t="s">
        <v>130</v>
      </c>
      <c r="V158" s="90"/>
      <c r="W158" s="90"/>
      <c r="X158" s="91" t="s">
        <v>216</v>
      </c>
      <c r="Y158" s="90" t="s">
        <v>205</v>
      </c>
      <c r="Z158" s="90"/>
      <c r="AA158" s="96"/>
    </row>
    <row r="159" spans="2:27" x14ac:dyDescent="0.15">
      <c r="C159" s="547" t="s">
        <v>118</v>
      </c>
      <c r="D159" s="547"/>
      <c r="E159" s="365" t="s">
        <v>126</v>
      </c>
      <c r="F159" s="366"/>
      <c r="G159" s="366"/>
      <c r="H159" s="366"/>
      <c r="I159" s="366"/>
      <c r="J159" s="366"/>
      <c r="K159" s="552"/>
      <c r="L159" s="95" t="s">
        <v>216</v>
      </c>
      <c r="M159" s="90" t="s">
        <v>590</v>
      </c>
      <c r="N159" s="90"/>
      <c r="O159" s="90"/>
      <c r="P159" s="91" t="s">
        <v>216</v>
      </c>
      <c r="Q159" s="90" t="s">
        <v>129</v>
      </c>
      <c r="R159" s="90"/>
      <c r="S159" s="90"/>
      <c r="T159" s="91"/>
      <c r="U159" s="90" t="s">
        <v>130</v>
      </c>
      <c r="V159" s="90"/>
      <c r="W159" s="90"/>
      <c r="X159" s="90"/>
      <c r="Y159" s="90"/>
      <c r="Z159" s="90"/>
      <c r="AA159" s="96"/>
    </row>
    <row r="160" spans="2:27" x14ac:dyDescent="0.15">
      <c r="C160" s="547" t="s">
        <v>751</v>
      </c>
      <c r="D160" s="547"/>
      <c r="E160" s="384" t="s">
        <v>127</v>
      </c>
      <c r="F160" s="385"/>
      <c r="G160" s="385"/>
      <c r="H160" s="385"/>
      <c r="I160" s="385"/>
      <c r="J160" s="385"/>
      <c r="K160" s="514"/>
      <c r="L160" s="95"/>
      <c r="M160" s="10" t="s">
        <v>590</v>
      </c>
      <c r="N160" s="10"/>
      <c r="O160" s="10"/>
      <c r="P160" s="91" t="s">
        <v>216</v>
      </c>
      <c r="Q160" s="10" t="s">
        <v>129</v>
      </c>
      <c r="R160" s="10"/>
      <c r="S160" s="10"/>
      <c r="T160" s="91"/>
      <c r="U160" s="10" t="s">
        <v>130</v>
      </c>
      <c r="V160" s="10"/>
      <c r="W160" s="10"/>
      <c r="X160" s="10"/>
      <c r="Y160" s="10"/>
      <c r="Z160" s="10"/>
      <c r="AA160" s="5"/>
    </row>
    <row r="161" spans="3:27" ht="14.25" thickBot="1" x14ac:dyDescent="0.2">
      <c r="C161" s="547"/>
      <c r="D161" s="547"/>
      <c r="E161" s="390"/>
      <c r="F161" s="391"/>
      <c r="G161" s="391"/>
      <c r="H161" s="391"/>
      <c r="I161" s="391"/>
      <c r="J161" s="391"/>
      <c r="K161" s="516"/>
      <c r="L161" s="234" t="s">
        <v>674</v>
      </c>
      <c r="M161" s="235"/>
      <c r="N161" s="235"/>
      <c r="O161" s="39"/>
      <c r="P161" s="504"/>
      <c r="Q161" s="504"/>
      <c r="R161" s="504"/>
      <c r="S161" s="504"/>
      <c r="T161" s="504"/>
      <c r="U161" s="504"/>
      <c r="V161" s="504"/>
      <c r="W161" s="504"/>
      <c r="X161" s="504"/>
      <c r="Y161" s="504"/>
      <c r="Z161" s="7" t="s">
        <v>587</v>
      </c>
      <c r="AA161" s="8"/>
    </row>
    <row r="162" spans="3:27" x14ac:dyDescent="0.15">
      <c r="C162" s="1" t="s">
        <v>752</v>
      </c>
    </row>
    <row r="163" spans="3:27" x14ac:dyDescent="0.15">
      <c r="C163" s="1" t="s">
        <v>132</v>
      </c>
    </row>
    <row r="164" spans="3:27" x14ac:dyDescent="0.15">
      <c r="C164" s="1" t="s">
        <v>720</v>
      </c>
    </row>
    <row r="165" spans="3:27" x14ac:dyDescent="0.15">
      <c r="C165" s="1" t="s">
        <v>721</v>
      </c>
    </row>
    <row r="166" spans="3:27" x14ac:dyDescent="0.15">
      <c r="C166" s="1" t="s">
        <v>133</v>
      </c>
    </row>
    <row r="167" spans="3:27" x14ac:dyDescent="0.15">
      <c r="C167" s="1" t="s">
        <v>134</v>
      </c>
    </row>
    <row r="168" spans="3:27" x14ac:dyDescent="0.15">
      <c r="C168" s="1" t="s">
        <v>135</v>
      </c>
    </row>
    <row r="169" spans="3:27" x14ac:dyDescent="0.15">
      <c r="C169" s="1" t="s">
        <v>136</v>
      </c>
    </row>
    <row r="170" spans="3:27" x14ac:dyDescent="0.15">
      <c r="C170" s="1" t="s">
        <v>137</v>
      </c>
    </row>
    <row r="171" spans="3:27" x14ac:dyDescent="0.15">
      <c r="C171" s="174" t="s">
        <v>648</v>
      </c>
    </row>
    <row r="172" spans="3:27" x14ac:dyDescent="0.15">
      <c r="C172" s="1" t="s">
        <v>138</v>
      </c>
      <c r="H172" s="171"/>
      <c r="I172" s="171"/>
      <c r="J172" s="171"/>
      <c r="K172" s="171"/>
      <c r="L172" s="171"/>
      <c r="M172" s="171"/>
      <c r="N172" s="171"/>
      <c r="O172" s="171"/>
      <c r="P172" s="171"/>
      <c r="Q172" s="171"/>
      <c r="R172" s="171"/>
      <c r="S172" s="171"/>
      <c r="T172" s="171"/>
      <c r="U172" s="171"/>
    </row>
    <row r="173" spans="3:27" x14ac:dyDescent="0.15">
      <c r="C173" s="1" t="s">
        <v>677</v>
      </c>
      <c r="H173" s="171"/>
      <c r="I173" s="171"/>
      <c r="J173" s="171"/>
      <c r="K173" s="171"/>
      <c r="L173" s="171"/>
      <c r="M173" s="171"/>
      <c r="N173" s="171"/>
      <c r="O173" s="171"/>
      <c r="P173" s="171"/>
      <c r="Q173" s="171"/>
      <c r="R173" s="171"/>
      <c r="S173" s="171"/>
      <c r="T173" s="171"/>
      <c r="U173" s="171"/>
    </row>
    <row r="174" spans="3:27" x14ac:dyDescent="0.15">
      <c r="C174" s="1" t="s">
        <v>139</v>
      </c>
    </row>
    <row r="177" spans="2:21" ht="14.25" x14ac:dyDescent="0.15">
      <c r="B177" s="57" t="s">
        <v>683</v>
      </c>
      <c r="C177" s="47"/>
      <c r="D177" s="47"/>
      <c r="J177" s="2"/>
      <c r="K177" s="2"/>
      <c r="L177" s="2"/>
      <c r="M177" s="2"/>
    </row>
    <row r="178" spans="2:21" x14ac:dyDescent="0.15">
      <c r="C178" s="1" t="s">
        <v>725</v>
      </c>
    </row>
    <row r="179" spans="2:21" x14ac:dyDescent="0.15">
      <c r="C179" s="1" t="s">
        <v>727</v>
      </c>
    </row>
    <row r="180" spans="2:21" x14ac:dyDescent="0.15">
      <c r="C180" s="1" t="s">
        <v>726</v>
      </c>
    </row>
    <row r="181" spans="2:21" ht="15" thickBot="1" x14ac:dyDescent="0.2">
      <c r="B181" s="57" t="s">
        <v>140</v>
      </c>
      <c r="C181" s="47"/>
      <c r="D181" s="47"/>
    </row>
    <row r="182" spans="2:21" x14ac:dyDescent="0.15">
      <c r="C182" s="354" t="s">
        <v>141</v>
      </c>
      <c r="D182" s="355"/>
      <c r="E182" s="355"/>
      <c r="F182" s="355"/>
      <c r="G182" s="615" t="s">
        <v>142</v>
      </c>
      <c r="H182" s="597"/>
      <c r="I182" s="600"/>
      <c r="J182" s="616" t="s">
        <v>143</v>
      </c>
      <c r="K182" s="597"/>
      <c r="L182" s="598"/>
    </row>
    <row r="183" spans="2:21" ht="14.25" thickBot="1" x14ac:dyDescent="0.2">
      <c r="C183" s="427"/>
      <c r="D183" s="428"/>
      <c r="E183" s="428"/>
      <c r="F183" s="428"/>
      <c r="G183" s="497"/>
      <c r="H183" s="498"/>
      <c r="I183" s="83" t="s">
        <v>27</v>
      </c>
      <c r="J183" s="553"/>
      <c r="K183" s="498"/>
      <c r="L183" s="82" t="s">
        <v>27</v>
      </c>
    </row>
    <row r="184" spans="2:21" x14ac:dyDescent="0.15">
      <c r="C184" s="1" t="s">
        <v>144</v>
      </c>
    </row>
    <row r="185" spans="2:21" x14ac:dyDescent="0.15">
      <c r="C185" s="1" t="s">
        <v>145</v>
      </c>
    </row>
    <row r="187" spans="2:21" ht="15" thickBot="1" x14ac:dyDescent="0.2">
      <c r="B187" s="57" t="s">
        <v>146</v>
      </c>
      <c r="C187" s="47"/>
      <c r="D187" s="47"/>
    </row>
    <row r="188" spans="2:21" x14ac:dyDescent="0.15">
      <c r="C188" s="11"/>
      <c r="D188" s="12"/>
      <c r="E188" s="12"/>
      <c r="F188" s="12"/>
      <c r="G188" s="12"/>
      <c r="H188" s="12"/>
      <c r="I188" s="12"/>
      <c r="J188" s="12"/>
      <c r="K188" s="12"/>
      <c r="L188" s="12"/>
      <c r="M188" s="12"/>
      <c r="N188" s="12"/>
      <c r="O188" s="12"/>
      <c r="P188" s="12"/>
      <c r="Q188" s="12"/>
      <c r="R188" s="12"/>
      <c r="S188" s="12"/>
      <c r="T188" s="13"/>
      <c r="U188" s="2"/>
    </row>
    <row r="189" spans="2:21" s="2" customFormat="1" x14ac:dyDescent="0.15">
      <c r="C189" s="14"/>
      <c r="D189" s="20"/>
      <c r="E189" s="2" t="s">
        <v>147</v>
      </c>
      <c r="I189" s="20" t="s">
        <v>216</v>
      </c>
      <c r="J189" s="2" t="s">
        <v>148</v>
      </c>
      <c r="N189" s="20"/>
      <c r="O189" s="2" t="s">
        <v>149</v>
      </c>
      <c r="T189" s="6"/>
    </row>
    <row r="190" spans="2:21" ht="14.25" thickBot="1" x14ac:dyDescent="0.2">
      <c r="C190" s="15"/>
      <c r="D190" s="7"/>
      <c r="E190" s="7"/>
      <c r="F190" s="7"/>
      <c r="G190" s="7"/>
      <c r="H190" s="7"/>
      <c r="I190" s="7"/>
      <c r="J190" s="7"/>
      <c r="K190" s="7"/>
      <c r="L190" s="7"/>
      <c r="M190" s="7"/>
      <c r="N190" s="7"/>
      <c r="O190" s="7"/>
      <c r="P190" s="7"/>
      <c r="Q190" s="7"/>
      <c r="R190" s="7"/>
      <c r="S190" s="7"/>
      <c r="T190" s="8"/>
      <c r="U190" s="2"/>
    </row>
    <row r="191" spans="2:21" x14ac:dyDescent="0.15">
      <c r="D191" s="16" t="str">
        <f>IF(COUNTIF(D189:T189,"○")=0,"１～３のうち一つだけ選択して下さい。",IF(COUNTIF(D189:T189,"○")&lt;&gt;1,"選択エラー!!　一つだけを選択して下さい",""))</f>
        <v>１～３のうち一つだけ選択して下さい。</v>
      </c>
    </row>
    <row r="192" spans="2:21" x14ac:dyDescent="0.15">
      <c r="D192" s="16"/>
    </row>
    <row r="194" spans="2:26" ht="14.25" x14ac:dyDescent="0.15">
      <c r="B194" s="57" t="s">
        <v>684</v>
      </c>
      <c r="C194" s="47"/>
      <c r="D194" s="47"/>
      <c r="J194" s="2"/>
      <c r="K194" s="2"/>
      <c r="L194" s="2"/>
      <c r="M194" s="2"/>
    </row>
    <row r="195" spans="2:26" ht="14.25" x14ac:dyDescent="0.15">
      <c r="B195" s="57" t="s">
        <v>697</v>
      </c>
      <c r="C195" s="47"/>
      <c r="D195" s="47"/>
    </row>
    <row r="196" spans="2:26" ht="14.25" thickBot="1" x14ac:dyDescent="0.2">
      <c r="C196" s="361"/>
      <c r="D196" s="361"/>
      <c r="E196" s="361"/>
      <c r="F196" s="361"/>
      <c r="G196" s="361"/>
      <c r="H196" s="361"/>
      <c r="I196" s="361"/>
      <c r="J196" s="361"/>
      <c r="K196" s="361" t="s">
        <v>166</v>
      </c>
      <c r="L196" s="361"/>
      <c r="M196" s="361"/>
      <c r="N196" s="361"/>
      <c r="O196" s="361"/>
      <c r="P196" s="361"/>
      <c r="Q196" s="362" t="s">
        <v>164</v>
      </c>
      <c r="R196" s="362"/>
      <c r="S196" s="362"/>
      <c r="T196" s="362"/>
      <c r="U196" s="362"/>
      <c r="V196" s="362"/>
      <c r="W196" s="362"/>
      <c r="X196" s="362"/>
      <c r="Y196" s="362"/>
      <c r="Z196" s="362"/>
    </row>
    <row r="197" spans="2:26" x14ac:dyDescent="0.15">
      <c r="C197" s="531" t="s">
        <v>165</v>
      </c>
      <c r="D197" s="531"/>
      <c r="E197" s="531"/>
      <c r="F197" s="531"/>
      <c r="G197" s="531"/>
      <c r="H197" s="531"/>
      <c r="I197" s="531"/>
      <c r="J197" s="531"/>
      <c r="K197" s="548"/>
      <c r="L197" s="548"/>
      <c r="M197" s="548"/>
      <c r="N197" s="548"/>
      <c r="O197" s="548"/>
      <c r="P197" s="549"/>
      <c r="Q197" s="152" t="s">
        <v>216</v>
      </c>
      <c r="R197" s="12" t="s">
        <v>640</v>
      </c>
      <c r="S197" s="12"/>
      <c r="T197" s="12"/>
      <c r="U197" s="12"/>
      <c r="V197" s="12"/>
      <c r="W197" s="12"/>
      <c r="X197" s="12"/>
      <c r="Y197" s="12"/>
      <c r="Z197" s="13"/>
    </row>
    <row r="198" spans="2:26" ht="14.25" thickBot="1" x14ac:dyDescent="0.2">
      <c r="C198" s="531"/>
      <c r="D198" s="531"/>
      <c r="E198" s="531"/>
      <c r="F198" s="531"/>
      <c r="G198" s="531"/>
      <c r="H198" s="531"/>
      <c r="I198" s="531"/>
      <c r="J198" s="531"/>
      <c r="K198" s="550"/>
      <c r="L198" s="550"/>
      <c r="M198" s="550"/>
      <c r="N198" s="550"/>
      <c r="O198" s="550"/>
      <c r="P198" s="551"/>
      <c r="Q198" s="101"/>
      <c r="R198" s="543" t="s">
        <v>665</v>
      </c>
      <c r="S198" s="544"/>
      <c r="T198" s="544"/>
      <c r="U198" s="89"/>
      <c r="V198" s="100" t="s">
        <v>587</v>
      </c>
      <c r="W198" s="3" t="s">
        <v>163</v>
      </c>
      <c r="X198" s="3"/>
      <c r="Y198" s="3"/>
      <c r="Z198" s="26"/>
    </row>
    <row r="199" spans="2:26" ht="9" customHeight="1" x14ac:dyDescent="0.15">
      <c r="C199" s="535" t="s">
        <v>150</v>
      </c>
      <c r="D199" s="531" t="s">
        <v>151</v>
      </c>
      <c r="E199" s="531"/>
      <c r="F199" s="531"/>
      <c r="G199" s="531"/>
      <c r="H199" s="531"/>
      <c r="I199" s="531"/>
      <c r="J199" s="365"/>
      <c r="K199" s="517"/>
      <c r="L199" s="519" t="s">
        <v>157</v>
      </c>
      <c r="M199" s="520"/>
      <c r="N199" s="545" t="s">
        <v>216</v>
      </c>
      <c r="O199" s="519" t="s">
        <v>158</v>
      </c>
      <c r="P199" s="546"/>
      <c r="Q199" s="532"/>
      <c r="R199" s="513" t="s">
        <v>159</v>
      </c>
      <c r="S199" s="385"/>
      <c r="T199" s="385"/>
      <c r="U199" s="525"/>
      <c r="V199" s="527"/>
      <c r="W199" s="513" t="s">
        <v>160</v>
      </c>
      <c r="X199" s="385"/>
      <c r="Y199" s="385"/>
      <c r="Z199" s="514"/>
    </row>
    <row r="200" spans="2:26" ht="9" customHeight="1" x14ac:dyDescent="0.15">
      <c r="C200" s="536"/>
      <c r="D200" s="531"/>
      <c r="E200" s="531"/>
      <c r="F200" s="531"/>
      <c r="G200" s="531"/>
      <c r="H200" s="531"/>
      <c r="I200" s="531"/>
      <c r="J200" s="365"/>
      <c r="K200" s="518"/>
      <c r="L200" s="515"/>
      <c r="M200" s="391"/>
      <c r="N200" s="534"/>
      <c r="O200" s="515"/>
      <c r="P200" s="522"/>
      <c r="Q200" s="533"/>
      <c r="R200" s="515"/>
      <c r="S200" s="391"/>
      <c r="T200" s="391"/>
      <c r="U200" s="526"/>
      <c r="V200" s="534"/>
      <c r="W200" s="515"/>
      <c r="X200" s="391"/>
      <c r="Y200" s="391"/>
      <c r="Z200" s="516"/>
    </row>
    <row r="201" spans="2:26" ht="9" customHeight="1" x14ac:dyDescent="0.15">
      <c r="C201" s="536"/>
      <c r="D201" s="531" t="s">
        <v>153</v>
      </c>
      <c r="E201" s="531"/>
      <c r="F201" s="531"/>
      <c r="G201" s="531"/>
      <c r="H201" s="531"/>
      <c r="I201" s="531"/>
      <c r="J201" s="365"/>
      <c r="K201" s="523"/>
      <c r="L201" s="513" t="s">
        <v>157</v>
      </c>
      <c r="M201" s="385"/>
      <c r="N201" s="527" t="s">
        <v>216</v>
      </c>
      <c r="O201" s="513" t="s">
        <v>158</v>
      </c>
      <c r="P201" s="449"/>
      <c r="Q201" s="532"/>
      <c r="R201" s="513" t="s">
        <v>159</v>
      </c>
      <c r="S201" s="385"/>
      <c r="T201" s="385"/>
      <c r="U201" s="525"/>
      <c r="V201" s="527"/>
      <c r="W201" s="513" t="s">
        <v>160</v>
      </c>
      <c r="X201" s="385"/>
      <c r="Y201" s="385"/>
      <c r="Z201" s="514"/>
    </row>
    <row r="202" spans="2:26" ht="9" customHeight="1" x14ac:dyDescent="0.15">
      <c r="C202" s="536"/>
      <c r="D202" s="531"/>
      <c r="E202" s="531"/>
      <c r="F202" s="531"/>
      <c r="G202" s="531"/>
      <c r="H202" s="531"/>
      <c r="I202" s="531"/>
      <c r="J202" s="365"/>
      <c r="K202" s="518"/>
      <c r="L202" s="515"/>
      <c r="M202" s="391"/>
      <c r="N202" s="534"/>
      <c r="O202" s="515"/>
      <c r="P202" s="522"/>
      <c r="Q202" s="533"/>
      <c r="R202" s="515"/>
      <c r="S202" s="391"/>
      <c r="T202" s="391"/>
      <c r="U202" s="526"/>
      <c r="V202" s="534"/>
      <c r="W202" s="515"/>
      <c r="X202" s="391"/>
      <c r="Y202" s="391"/>
      <c r="Z202" s="516"/>
    </row>
    <row r="203" spans="2:26" ht="9" customHeight="1" x14ac:dyDescent="0.15">
      <c r="C203" s="536"/>
      <c r="D203" s="531" t="s">
        <v>154</v>
      </c>
      <c r="E203" s="531"/>
      <c r="F203" s="531"/>
      <c r="G203" s="531"/>
      <c r="H203" s="531"/>
      <c r="I203" s="531"/>
      <c r="J203" s="365"/>
      <c r="K203" s="523"/>
      <c r="L203" s="513" t="s">
        <v>157</v>
      </c>
      <c r="M203" s="385"/>
      <c r="N203" s="527" t="s">
        <v>216</v>
      </c>
      <c r="O203" s="513" t="s">
        <v>158</v>
      </c>
      <c r="P203" s="449"/>
      <c r="Q203" s="532"/>
      <c r="R203" s="513" t="s">
        <v>161</v>
      </c>
      <c r="S203" s="385"/>
      <c r="T203" s="385"/>
      <c r="U203" s="525"/>
      <c r="V203" s="527"/>
      <c r="W203" s="513" t="s">
        <v>162</v>
      </c>
      <c r="X203" s="385"/>
      <c r="Y203" s="385"/>
      <c r="Z203" s="514"/>
    </row>
    <row r="204" spans="2:26" ht="9" customHeight="1" x14ac:dyDescent="0.15">
      <c r="C204" s="536"/>
      <c r="D204" s="531"/>
      <c r="E204" s="531"/>
      <c r="F204" s="531"/>
      <c r="G204" s="531"/>
      <c r="H204" s="531"/>
      <c r="I204" s="531"/>
      <c r="J204" s="365"/>
      <c r="K204" s="518"/>
      <c r="L204" s="515"/>
      <c r="M204" s="391"/>
      <c r="N204" s="534"/>
      <c r="O204" s="515"/>
      <c r="P204" s="522"/>
      <c r="Q204" s="533"/>
      <c r="R204" s="515"/>
      <c r="S204" s="391"/>
      <c r="T204" s="391"/>
      <c r="U204" s="526"/>
      <c r="V204" s="534"/>
      <c r="W204" s="515"/>
      <c r="X204" s="391"/>
      <c r="Y204" s="391"/>
      <c r="Z204" s="516"/>
    </row>
    <row r="205" spans="2:26" ht="9" customHeight="1" x14ac:dyDescent="0.15">
      <c r="C205" s="536"/>
      <c r="D205" s="529" t="s">
        <v>646</v>
      </c>
      <c r="E205" s="529"/>
      <c r="F205" s="529"/>
      <c r="G205" s="529"/>
      <c r="H205" s="529"/>
      <c r="I205" s="529"/>
      <c r="J205" s="530"/>
      <c r="K205" s="523"/>
      <c r="L205" s="513" t="s">
        <v>157</v>
      </c>
      <c r="M205" s="385"/>
      <c r="N205" s="527" t="s">
        <v>216</v>
      </c>
      <c r="O205" s="513" t="s">
        <v>158</v>
      </c>
      <c r="P205" s="449"/>
      <c r="Q205" s="532"/>
      <c r="R205" s="513" t="s">
        <v>161</v>
      </c>
      <c r="S205" s="385"/>
      <c r="T205" s="385"/>
      <c r="U205" s="525"/>
      <c r="V205" s="527"/>
      <c r="W205" s="513" t="s">
        <v>162</v>
      </c>
      <c r="X205" s="385"/>
      <c r="Y205" s="385"/>
      <c r="Z205" s="514"/>
    </row>
    <row r="206" spans="2:26" ht="9" customHeight="1" x14ac:dyDescent="0.15">
      <c r="C206" s="536"/>
      <c r="D206" s="529"/>
      <c r="E206" s="529"/>
      <c r="F206" s="529"/>
      <c r="G206" s="529"/>
      <c r="H206" s="529"/>
      <c r="I206" s="529"/>
      <c r="J206" s="530"/>
      <c r="K206" s="518"/>
      <c r="L206" s="515"/>
      <c r="M206" s="391"/>
      <c r="N206" s="534"/>
      <c r="O206" s="515"/>
      <c r="P206" s="522"/>
      <c r="Q206" s="533"/>
      <c r="R206" s="515"/>
      <c r="S206" s="391"/>
      <c r="T206" s="391"/>
      <c r="U206" s="526"/>
      <c r="V206" s="534"/>
      <c r="W206" s="515"/>
      <c r="X206" s="391"/>
      <c r="Y206" s="391"/>
      <c r="Z206" s="516"/>
    </row>
    <row r="207" spans="2:26" ht="9" customHeight="1" x14ac:dyDescent="0.15">
      <c r="C207" s="536"/>
      <c r="D207" s="531" t="s">
        <v>155</v>
      </c>
      <c r="E207" s="531"/>
      <c r="F207" s="531"/>
      <c r="G207" s="531"/>
      <c r="H207" s="531"/>
      <c r="I207" s="531"/>
      <c r="J207" s="365"/>
      <c r="K207" s="523"/>
      <c r="L207" s="513" t="s">
        <v>157</v>
      </c>
      <c r="M207" s="385"/>
      <c r="N207" s="527" t="s">
        <v>216</v>
      </c>
      <c r="O207" s="513" t="s">
        <v>158</v>
      </c>
      <c r="P207" s="449"/>
      <c r="Q207" s="532" t="s">
        <v>216</v>
      </c>
      <c r="R207" s="513" t="s">
        <v>161</v>
      </c>
      <c r="S207" s="385"/>
      <c r="T207" s="385"/>
      <c r="U207" s="525"/>
      <c r="V207" s="527"/>
      <c r="W207" s="513" t="s">
        <v>162</v>
      </c>
      <c r="X207" s="385"/>
      <c r="Y207" s="385"/>
      <c r="Z207" s="514"/>
    </row>
    <row r="208" spans="2:26" ht="9" customHeight="1" thickBot="1" x14ac:dyDescent="0.2">
      <c r="C208" s="536"/>
      <c r="D208" s="531"/>
      <c r="E208" s="531"/>
      <c r="F208" s="531"/>
      <c r="G208" s="531"/>
      <c r="H208" s="531"/>
      <c r="I208" s="531"/>
      <c r="J208" s="365"/>
      <c r="K208" s="518"/>
      <c r="L208" s="515"/>
      <c r="M208" s="391"/>
      <c r="N208" s="534"/>
      <c r="O208" s="515"/>
      <c r="P208" s="522"/>
      <c r="Q208" s="538"/>
      <c r="R208" s="539"/>
      <c r="S208" s="540"/>
      <c r="T208" s="540"/>
      <c r="U208" s="542"/>
      <c r="V208" s="528"/>
      <c r="W208" s="539"/>
      <c r="X208" s="540"/>
      <c r="Y208" s="540"/>
      <c r="Z208" s="541"/>
    </row>
    <row r="209" spans="3:16" ht="9" customHeight="1" x14ac:dyDescent="0.15">
      <c r="C209" s="536"/>
      <c r="D209" s="531" t="s">
        <v>749</v>
      </c>
      <c r="E209" s="531"/>
      <c r="F209" s="531"/>
      <c r="G209" s="531"/>
      <c r="H209" s="531"/>
      <c r="I209" s="531"/>
      <c r="J209" s="365"/>
      <c r="K209" s="523"/>
      <c r="L209" s="513" t="s">
        <v>157</v>
      </c>
      <c r="M209" s="385"/>
      <c r="N209" s="527"/>
      <c r="O209" s="513" t="s">
        <v>158</v>
      </c>
      <c r="P209" s="514"/>
    </row>
    <row r="210" spans="3:16" ht="9" customHeight="1" x14ac:dyDescent="0.15">
      <c r="C210" s="536"/>
      <c r="D210" s="531"/>
      <c r="E210" s="531"/>
      <c r="F210" s="531"/>
      <c r="G210" s="531"/>
      <c r="H210" s="531"/>
      <c r="I210" s="531"/>
      <c r="J210" s="365"/>
      <c r="K210" s="518"/>
      <c r="L210" s="515"/>
      <c r="M210" s="391"/>
      <c r="N210" s="534"/>
      <c r="O210" s="515"/>
      <c r="P210" s="516"/>
    </row>
    <row r="211" spans="3:16" ht="9" customHeight="1" x14ac:dyDescent="0.15">
      <c r="C211" s="536"/>
      <c r="D211" s="531" t="s">
        <v>156</v>
      </c>
      <c r="E211" s="531"/>
      <c r="F211" s="531"/>
      <c r="G211" s="531"/>
      <c r="H211" s="531"/>
      <c r="I211" s="531"/>
      <c r="J211" s="365"/>
      <c r="K211" s="523" t="s">
        <v>216</v>
      </c>
      <c r="L211" s="513" t="s">
        <v>157</v>
      </c>
      <c r="M211" s="385"/>
      <c r="N211" s="527"/>
      <c r="O211" s="513" t="s">
        <v>158</v>
      </c>
      <c r="P211" s="514"/>
    </row>
    <row r="212" spans="3:16" ht="9" customHeight="1" x14ac:dyDescent="0.15">
      <c r="C212" s="536"/>
      <c r="D212" s="531"/>
      <c r="E212" s="531"/>
      <c r="F212" s="531"/>
      <c r="G212" s="531"/>
      <c r="H212" s="531"/>
      <c r="I212" s="531"/>
      <c r="J212" s="365"/>
      <c r="K212" s="518"/>
      <c r="L212" s="515"/>
      <c r="M212" s="391"/>
      <c r="N212" s="534"/>
      <c r="O212" s="515"/>
      <c r="P212" s="516"/>
    </row>
    <row r="213" spans="3:16" ht="9" customHeight="1" x14ac:dyDescent="0.15">
      <c r="C213" s="536"/>
      <c r="D213" s="531" t="s">
        <v>152</v>
      </c>
      <c r="E213" s="531"/>
      <c r="F213" s="531"/>
      <c r="G213" s="531"/>
      <c r="H213" s="531"/>
      <c r="I213" s="531"/>
      <c r="J213" s="365"/>
      <c r="K213" s="523" t="s">
        <v>216</v>
      </c>
      <c r="L213" s="513" t="s">
        <v>157</v>
      </c>
      <c r="M213" s="385"/>
      <c r="N213" s="527" t="s">
        <v>216</v>
      </c>
      <c r="O213" s="513" t="s">
        <v>158</v>
      </c>
      <c r="P213" s="514"/>
    </row>
    <row r="214" spans="3:16" ht="9" customHeight="1" thickBot="1" x14ac:dyDescent="0.2">
      <c r="C214" s="537"/>
      <c r="D214" s="531"/>
      <c r="E214" s="531"/>
      <c r="F214" s="531"/>
      <c r="G214" s="531"/>
      <c r="H214" s="531"/>
      <c r="I214" s="531"/>
      <c r="J214" s="365"/>
      <c r="K214" s="524"/>
      <c r="L214" s="539"/>
      <c r="M214" s="540"/>
      <c r="N214" s="528"/>
      <c r="O214" s="539"/>
      <c r="P214" s="541"/>
    </row>
    <row r="215" spans="3:16" x14ac:dyDescent="0.15">
      <c r="C215" s="1" t="s">
        <v>167</v>
      </c>
    </row>
    <row r="216" spans="3:16" x14ac:dyDescent="0.15">
      <c r="C216" s="1" t="s">
        <v>641</v>
      </c>
    </row>
    <row r="217" spans="3:16" x14ac:dyDescent="0.15">
      <c r="C217" s="1" t="s">
        <v>740</v>
      </c>
    </row>
    <row r="218" spans="3:16" x14ac:dyDescent="0.15">
      <c r="C218" s="1" t="s">
        <v>741</v>
      </c>
    </row>
    <row r="219" spans="3:16" x14ac:dyDescent="0.15">
      <c r="C219" s="174" t="s">
        <v>729</v>
      </c>
      <c r="E219" s="170"/>
    </row>
    <row r="220" spans="3:16" x14ac:dyDescent="0.15">
      <c r="C220" s="174" t="s">
        <v>616</v>
      </c>
      <c r="D220" s="170"/>
      <c r="E220" s="170"/>
    </row>
    <row r="221" spans="3:16" x14ac:dyDescent="0.15">
      <c r="C221" s="174" t="s">
        <v>742</v>
      </c>
      <c r="D221" s="170"/>
      <c r="E221" s="170"/>
    </row>
    <row r="222" spans="3:16" x14ac:dyDescent="0.15">
      <c r="C222" s="174" t="s">
        <v>728</v>
      </c>
      <c r="D222" s="170"/>
      <c r="E222" s="170"/>
    </row>
    <row r="223" spans="3:16" x14ac:dyDescent="0.15">
      <c r="C223" s="174" t="s">
        <v>617</v>
      </c>
      <c r="D223" s="170"/>
      <c r="E223" s="170"/>
    </row>
    <row r="224" spans="3:16" x14ac:dyDescent="0.15">
      <c r="C224" s="174" t="s">
        <v>647</v>
      </c>
      <c r="D224" s="170"/>
      <c r="E224" s="170"/>
    </row>
    <row r="225" spans="2:18" x14ac:dyDescent="0.15">
      <c r="C225" s="1" t="s">
        <v>730</v>
      </c>
    </row>
    <row r="227" spans="2:18" ht="14.25" x14ac:dyDescent="0.15">
      <c r="B227" s="57" t="s">
        <v>794</v>
      </c>
      <c r="C227" s="47"/>
      <c r="D227" s="47"/>
    </row>
    <row r="228" spans="2:18" ht="14.25" thickBot="1" x14ac:dyDescent="0.2">
      <c r="C228" s="505" t="s">
        <v>168</v>
      </c>
      <c r="D228" s="506"/>
      <c r="E228" s="507"/>
      <c r="F228" s="508" t="s">
        <v>593</v>
      </c>
      <c r="G228" s="354" t="s">
        <v>170</v>
      </c>
      <c r="H228" s="355"/>
      <c r="I228" s="356"/>
      <c r="J228" s="508" t="s">
        <v>594</v>
      </c>
      <c r="K228" s="354" t="s">
        <v>171</v>
      </c>
      <c r="L228" s="355"/>
      <c r="M228" s="356"/>
    </row>
    <row r="229" spans="2:18" x14ac:dyDescent="0.15">
      <c r="C229" s="509"/>
      <c r="D229" s="510"/>
      <c r="E229" s="13"/>
      <c r="F229" s="508"/>
      <c r="G229" s="509"/>
      <c r="H229" s="510"/>
      <c r="I229" s="13"/>
      <c r="J229" s="508"/>
      <c r="K229" s="509"/>
      <c r="L229" s="510"/>
      <c r="M229" s="13"/>
    </row>
    <row r="230" spans="2:18" ht="14.25" thickBot="1" x14ac:dyDescent="0.2">
      <c r="C230" s="511"/>
      <c r="D230" s="512"/>
      <c r="E230" s="8" t="s">
        <v>169</v>
      </c>
      <c r="F230" s="508"/>
      <c r="G230" s="511"/>
      <c r="H230" s="512"/>
      <c r="I230" s="8" t="s">
        <v>169</v>
      </c>
      <c r="J230" s="508"/>
      <c r="K230" s="511"/>
      <c r="L230" s="512"/>
      <c r="M230" s="8" t="s">
        <v>169</v>
      </c>
    </row>
    <row r="231" spans="2:18" x14ac:dyDescent="0.15">
      <c r="C231" s="1" t="s">
        <v>172</v>
      </c>
    </row>
    <row r="233" spans="2:18" ht="14.25" x14ac:dyDescent="0.15">
      <c r="B233" s="57" t="s">
        <v>795</v>
      </c>
      <c r="C233" s="47"/>
      <c r="D233" s="47"/>
      <c r="O233" s="171"/>
      <c r="P233" s="171"/>
      <c r="Q233" s="171"/>
      <c r="R233" s="171"/>
    </row>
    <row r="234" spans="2:18" ht="14.25" thickBot="1" x14ac:dyDescent="0.2">
      <c r="C234" s="505" t="s">
        <v>168</v>
      </c>
      <c r="D234" s="506"/>
      <c r="E234" s="507"/>
      <c r="F234" s="508" t="s">
        <v>593</v>
      </c>
      <c r="G234" s="354" t="s">
        <v>170</v>
      </c>
      <c r="H234" s="355"/>
      <c r="I234" s="356"/>
      <c r="J234" s="508" t="s">
        <v>594</v>
      </c>
      <c r="K234" s="354" t="s">
        <v>171</v>
      </c>
      <c r="L234" s="355"/>
      <c r="M234" s="356"/>
    </row>
    <row r="235" spans="2:18" x14ac:dyDescent="0.15">
      <c r="C235" s="509"/>
      <c r="D235" s="510"/>
      <c r="E235" s="13"/>
      <c r="F235" s="508"/>
      <c r="G235" s="509"/>
      <c r="H235" s="510"/>
      <c r="I235" s="13"/>
      <c r="J235" s="508"/>
      <c r="K235" s="509"/>
      <c r="L235" s="510"/>
      <c r="M235" s="13"/>
    </row>
    <row r="236" spans="2:18" ht="14.25" thickBot="1" x14ac:dyDescent="0.2">
      <c r="C236" s="511"/>
      <c r="D236" s="512"/>
      <c r="E236" s="8" t="s">
        <v>169</v>
      </c>
      <c r="F236" s="508"/>
      <c r="G236" s="511"/>
      <c r="H236" s="512"/>
      <c r="I236" s="8" t="s">
        <v>169</v>
      </c>
      <c r="J236" s="508"/>
      <c r="K236" s="511"/>
      <c r="L236" s="512"/>
      <c r="M236" s="8" t="s">
        <v>169</v>
      </c>
    </row>
    <row r="237" spans="2:18" x14ac:dyDescent="0.15">
      <c r="C237" s="1" t="s">
        <v>172</v>
      </c>
    </row>
    <row r="239" spans="2:18" ht="14.25" x14ac:dyDescent="0.15">
      <c r="B239" s="57" t="s">
        <v>796</v>
      </c>
      <c r="C239" s="47"/>
      <c r="D239" s="47"/>
    </row>
    <row r="240" spans="2:18" ht="14.25" thickBot="1" x14ac:dyDescent="0.2">
      <c r="C240" s="505" t="s">
        <v>168</v>
      </c>
      <c r="D240" s="506"/>
      <c r="E240" s="507"/>
      <c r="F240" s="508" t="s">
        <v>593</v>
      </c>
      <c r="G240" s="354" t="s">
        <v>170</v>
      </c>
      <c r="H240" s="355"/>
      <c r="I240" s="356"/>
      <c r="J240" s="508" t="s">
        <v>594</v>
      </c>
      <c r="K240" s="354" t="s">
        <v>171</v>
      </c>
      <c r="L240" s="355"/>
      <c r="M240" s="356"/>
    </row>
    <row r="241" spans="2:15" x14ac:dyDescent="0.15">
      <c r="C241" s="509"/>
      <c r="D241" s="510"/>
      <c r="E241" s="13"/>
      <c r="F241" s="508"/>
      <c r="G241" s="509"/>
      <c r="H241" s="510"/>
      <c r="I241" s="13"/>
      <c r="J241" s="508"/>
      <c r="K241" s="509"/>
      <c r="L241" s="510"/>
      <c r="M241" s="13"/>
    </row>
    <row r="242" spans="2:15" ht="14.25" thickBot="1" x14ac:dyDescent="0.2">
      <c r="C242" s="511"/>
      <c r="D242" s="512"/>
      <c r="E242" s="8" t="s">
        <v>169</v>
      </c>
      <c r="F242" s="508"/>
      <c r="G242" s="511"/>
      <c r="H242" s="512"/>
      <c r="I242" s="8" t="s">
        <v>169</v>
      </c>
      <c r="J242" s="508"/>
      <c r="K242" s="511"/>
      <c r="L242" s="512"/>
      <c r="M242" s="8" t="s">
        <v>169</v>
      </c>
    </row>
    <row r="243" spans="2:15" x14ac:dyDescent="0.15">
      <c r="C243" s="1" t="s">
        <v>172</v>
      </c>
    </row>
    <row r="246" spans="2:15" ht="14.25" x14ac:dyDescent="0.15">
      <c r="B246" s="57" t="s">
        <v>685</v>
      </c>
      <c r="C246" s="47"/>
      <c r="D246" s="47"/>
      <c r="J246" s="2"/>
      <c r="K246" s="2"/>
      <c r="L246" s="2"/>
      <c r="M246" s="2"/>
    </row>
    <row r="247" spans="2:15" x14ac:dyDescent="0.15">
      <c r="C247" s="1" t="s">
        <v>722</v>
      </c>
    </row>
    <row r="248" spans="2:15" x14ac:dyDescent="0.15">
      <c r="C248" s="1" t="s">
        <v>723</v>
      </c>
    </row>
    <row r="249" spans="2:15" x14ac:dyDescent="0.15">
      <c r="C249" s="174" t="s">
        <v>724</v>
      </c>
    </row>
    <row r="250" spans="2:15" ht="14.25" x14ac:dyDescent="0.15">
      <c r="B250" s="57" t="s">
        <v>698</v>
      </c>
      <c r="C250" s="47"/>
      <c r="D250" s="47"/>
    </row>
    <row r="251" spans="2:15" ht="14.25" thickBot="1" x14ac:dyDescent="0.2">
      <c r="C251" s="30"/>
      <c r="D251" s="31"/>
      <c r="E251" s="31"/>
      <c r="F251" s="31"/>
      <c r="G251" s="31"/>
      <c r="H251" s="31"/>
      <c r="I251" s="31"/>
      <c r="J251" s="362" t="s">
        <v>557</v>
      </c>
      <c r="K251" s="362"/>
      <c r="L251" s="362"/>
      <c r="M251" s="362"/>
      <c r="N251" s="362"/>
      <c r="O251" s="362"/>
    </row>
    <row r="252" spans="2:15" ht="13.5" customHeight="1" x14ac:dyDescent="0.15">
      <c r="C252" s="625" t="s">
        <v>619</v>
      </c>
      <c r="D252" s="626"/>
      <c r="E252" s="626"/>
      <c r="F252" s="626"/>
      <c r="G252" s="626"/>
      <c r="H252" s="626"/>
      <c r="I252" s="627"/>
      <c r="J252" s="517"/>
      <c r="K252" s="519" t="s">
        <v>157</v>
      </c>
      <c r="L252" s="520"/>
      <c r="M252" s="545"/>
      <c r="N252" s="519" t="s">
        <v>158</v>
      </c>
      <c r="O252" s="521"/>
    </row>
    <row r="253" spans="2:15" x14ac:dyDescent="0.15">
      <c r="C253" s="628"/>
      <c r="D253" s="629"/>
      <c r="E253" s="629"/>
      <c r="F253" s="629"/>
      <c r="G253" s="629"/>
      <c r="H253" s="629"/>
      <c r="I253" s="630"/>
      <c r="J253" s="518"/>
      <c r="K253" s="515"/>
      <c r="L253" s="391"/>
      <c r="M253" s="534"/>
      <c r="N253" s="515"/>
      <c r="O253" s="516"/>
    </row>
    <row r="254" spans="2:15" ht="13.5" customHeight="1" x14ac:dyDescent="0.15">
      <c r="C254" s="625" t="s">
        <v>620</v>
      </c>
      <c r="D254" s="626"/>
      <c r="E254" s="626"/>
      <c r="F254" s="626"/>
      <c r="G254" s="626"/>
      <c r="H254" s="626"/>
      <c r="I254" s="627"/>
      <c r="J254" s="523" t="s">
        <v>216</v>
      </c>
      <c r="K254" s="513" t="s">
        <v>157</v>
      </c>
      <c r="L254" s="385"/>
      <c r="M254" s="527"/>
      <c r="N254" s="513" t="s">
        <v>158</v>
      </c>
      <c r="O254" s="514"/>
    </row>
    <row r="255" spans="2:15" x14ac:dyDescent="0.15">
      <c r="C255" s="628"/>
      <c r="D255" s="629"/>
      <c r="E255" s="629"/>
      <c r="F255" s="629"/>
      <c r="G255" s="629"/>
      <c r="H255" s="629"/>
      <c r="I255" s="630"/>
      <c r="J255" s="518"/>
      <c r="K255" s="515"/>
      <c r="L255" s="391"/>
      <c r="M255" s="534"/>
      <c r="N255" s="515"/>
      <c r="O255" s="516"/>
    </row>
    <row r="256" spans="2:15" x14ac:dyDescent="0.15">
      <c r="C256" s="625" t="s">
        <v>621</v>
      </c>
      <c r="D256" s="626"/>
      <c r="E256" s="626"/>
      <c r="F256" s="626"/>
      <c r="G256" s="626"/>
      <c r="H256" s="626"/>
      <c r="I256" s="627"/>
      <c r="J256" s="523"/>
      <c r="K256" s="513" t="s">
        <v>157</v>
      </c>
      <c r="L256" s="385"/>
      <c r="M256" s="527" t="s">
        <v>216</v>
      </c>
      <c r="N256" s="513" t="s">
        <v>158</v>
      </c>
      <c r="O256" s="514"/>
    </row>
    <row r="257" spans="2:21" ht="14.25" thickBot="1" x14ac:dyDescent="0.2">
      <c r="C257" s="628"/>
      <c r="D257" s="629"/>
      <c r="E257" s="629"/>
      <c r="F257" s="629"/>
      <c r="G257" s="629"/>
      <c r="H257" s="629"/>
      <c r="I257" s="630"/>
      <c r="J257" s="524"/>
      <c r="K257" s="539"/>
      <c r="L257" s="540"/>
      <c r="M257" s="528"/>
      <c r="N257" s="539"/>
      <c r="O257" s="541"/>
    </row>
    <row r="258" spans="2:21" x14ac:dyDescent="0.15">
      <c r="C258" s="1" t="s">
        <v>611</v>
      </c>
    </row>
    <row r="259" spans="2:21" x14ac:dyDescent="0.15">
      <c r="C259" s="174" t="s">
        <v>644</v>
      </c>
    </row>
    <row r="261" spans="2:21" ht="14.25" x14ac:dyDescent="0.15">
      <c r="B261" s="193" t="s">
        <v>797</v>
      </c>
      <c r="C261" s="233"/>
      <c r="D261" s="233"/>
      <c r="E261" s="171"/>
      <c r="F261" s="171"/>
      <c r="G261" s="171"/>
      <c r="H261" s="171"/>
      <c r="I261" s="171"/>
      <c r="J261" s="171"/>
      <c r="K261" s="171"/>
      <c r="L261" s="171"/>
      <c r="M261" s="171"/>
      <c r="N261" s="171"/>
      <c r="O261" s="171"/>
      <c r="P261" s="171"/>
      <c r="Q261" s="171"/>
      <c r="R261" s="171"/>
      <c r="S261" s="171"/>
      <c r="T261" s="171"/>
      <c r="U261" s="171"/>
    </row>
    <row r="262" spans="2:21" ht="14.25" thickBot="1" x14ac:dyDescent="0.2">
      <c r="C262" s="505" t="s">
        <v>168</v>
      </c>
      <c r="D262" s="506"/>
      <c r="E262" s="507"/>
      <c r="F262" s="508" t="s">
        <v>593</v>
      </c>
      <c r="G262" s="354" t="s">
        <v>170</v>
      </c>
      <c r="H262" s="355"/>
      <c r="I262" s="356"/>
      <c r="J262" s="508" t="s">
        <v>594</v>
      </c>
      <c r="K262" s="354" t="s">
        <v>171</v>
      </c>
      <c r="L262" s="355"/>
      <c r="M262" s="356"/>
    </row>
    <row r="263" spans="2:21" x14ac:dyDescent="0.15">
      <c r="C263" s="509"/>
      <c r="D263" s="510"/>
      <c r="E263" s="13"/>
      <c r="F263" s="508"/>
      <c r="G263" s="509"/>
      <c r="H263" s="510"/>
      <c r="I263" s="13"/>
      <c r="J263" s="508"/>
      <c r="K263" s="509"/>
      <c r="L263" s="510"/>
      <c r="M263" s="13"/>
    </row>
    <row r="264" spans="2:21" ht="14.25" thickBot="1" x14ac:dyDescent="0.2">
      <c r="C264" s="511"/>
      <c r="D264" s="512"/>
      <c r="E264" s="8" t="s">
        <v>169</v>
      </c>
      <c r="F264" s="508"/>
      <c r="G264" s="511"/>
      <c r="H264" s="512"/>
      <c r="I264" s="8" t="s">
        <v>169</v>
      </c>
      <c r="J264" s="508"/>
      <c r="K264" s="511"/>
      <c r="L264" s="512"/>
      <c r="M264" s="8" t="s">
        <v>169</v>
      </c>
    </row>
    <row r="265" spans="2:21" x14ac:dyDescent="0.15">
      <c r="C265" s="1" t="s">
        <v>172</v>
      </c>
    </row>
    <row r="267" spans="2:21" ht="14.25" x14ac:dyDescent="0.15">
      <c r="B267" s="57" t="s">
        <v>798</v>
      </c>
      <c r="C267" s="47"/>
      <c r="D267" s="47"/>
    </row>
    <row r="268" spans="2:21" ht="14.25" thickBot="1" x14ac:dyDescent="0.2">
      <c r="C268" s="505" t="s">
        <v>168</v>
      </c>
      <c r="D268" s="506"/>
      <c r="E268" s="507"/>
      <c r="F268" s="508" t="s">
        <v>593</v>
      </c>
      <c r="G268" s="354" t="s">
        <v>170</v>
      </c>
      <c r="H268" s="355"/>
      <c r="I268" s="356"/>
      <c r="J268" s="508" t="s">
        <v>594</v>
      </c>
      <c r="K268" s="354" t="s">
        <v>171</v>
      </c>
      <c r="L268" s="355"/>
      <c r="M268" s="356"/>
    </row>
    <row r="269" spans="2:21" x14ac:dyDescent="0.15">
      <c r="C269" s="509"/>
      <c r="D269" s="510"/>
      <c r="E269" s="13"/>
      <c r="F269" s="508"/>
      <c r="G269" s="509"/>
      <c r="H269" s="510"/>
      <c r="I269" s="13"/>
      <c r="J269" s="508"/>
      <c r="K269" s="509"/>
      <c r="L269" s="510"/>
      <c r="M269" s="13"/>
    </row>
    <row r="270" spans="2:21" ht="14.25" thickBot="1" x14ac:dyDescent="0.2">
      <c r="C270" s="511"/>
      <c r="D270" s="512"/>
      <c r="E270" s="8" t="s">
        <v>169</v>
      </c>
      <c r="F270" s="508"/>
      <c r="G270" s="511"/>
      <c r="H270" s="512"/>
      <c r="I270" s="8" t="s">
        <v>169</v>
      </c>
      <c r="J270" s="508"/>
      <c r="K270" s="511"/>
      <c r="L270" s="512"/>
      <c r="M270" s="8" t="s">
        <v>169</v>
      </c>
    </row>
    <row r="271" spans="2:21" x14ac:dyDescent="0.15">
      <c r="C271" s="1" t="s">
        <v>172</v>
      </c>
    </row>
    <row r="274" spans="2:13" s="170" customFormat="1" ht="14.25" x14ac:dyDescent="0.15">
      <c r="B274" s="172" t="s">
        <v>686</v>
      </c>
      <c r="C274" s="195"/>
      <c r="D274" s="195"/>
      <c r="E274" s="174"/>
      <c r="J274" s="169"/>
      <c r="K274" s="169"/>
      <c r="L274" s="169"/>
      <c r="M274" s="169"/>
    </row>
    <row r="275" spans="2:13" s="170" customFormat="1" x14ac:dyDescent="0.15">
      <c r="B275" s="174"/>
      <c r="C275" s="174" t="s">
        <v>700</v>
      </c>
      <c r="D275" s="174"/>
      <c r="E275" s="174"/>
    </row>
    <row r="276" spans="2:13" s="170" customFormat="1" x14ac:dyDescent="0.15">
      <c r="B276" s="174"/>
      <c r="C276" s="174" t="s">
        <v>613</v>
      </c>
      <c r="D276" s="174"/>
      <c r="E276" s="174"/>
    </row>
    <row r="277" spans="2:13" s="170" customFormat="1" ht="14.25" x14ac:dyDescent="0.15">
      <c r="B277" s="172" t="s">
        <v>642</v>
      </c>
      <c r="C277" s="195"/>
      <c r="D277" s="195"/>
      <c r="E277" s="174"/>
    </row>
    <row r="278" spans="2:13" ht="14.25" thickBot="1" x14ac:dyDescent="0.2">
      <c r="B278" s="174"/>
      <c r="C278" s="322" t="s">
        <v>612</v>
      </c>
      <c r="D278" s="323"/>
      <c r="E278" s="336"/>
    </row>
    <row r="279" spans="2:13" x14ac:dyDescent="0.15">
      <c r="B279" s="174"/>
      <c r="C279" s="621"/>
      <c r="D279" s="622"/>
      <c r="E279" s="196"/>
    </row>
    <row r="280" spans="2:13" ht="14.25" thickBot="1" x14ac:dyDescent="0.2">
      <c r="B280" s="174"/>
      <c r="C280" s="623"/>
      <c r="D280" s="624"/>
      <c r="E280" s="182" t="s">
        <v>67</v>
      </c>
    </row>
  </sheetData>
  <sheetProtection selectLockedCells="1"/>
  <mergeCells count="263">
    <mergeCell ref="C279:D280"/>
    <mergeCell ref="F268:F270"/>
    <mergeCell ref="G268:I268"/>
    <mergeCell ref="J268:J270"/>
    <mergeCell ref="C252:I253"/>
    <mergeCell ref="C254:I255"/>
    <mergeCell ref="C256:I257"/>
    <mergeCell ref="G263:H264"/>
    <mergeCell ref="F262:F264"/>
    <mergeCell ref="C278:E278"/>
    <mergeCell ref="C269:D270"/>
    <mergeCell ref="K256:L257"/>
    <mergeCell ref="J256:J257"/>
    <mergeCell ref="N256:O257"/>
    <mergeCell ref="M256:M257"/>
    <mergeCell ref="G262:I262"/>
    <mergeCell ref="M252:M253"/>
    <mergeCell ref="K262:M262"/>
    <mergeCell ref="G269:H270"/>
    <mergeCell ref="K269:L270"/>
    <mergeCell ref="K263:L264"/>
    <mergeCell ref="J254:J255"/>
    <mergeCell ref="K254:L255"/>
    <mergeCell ref="M254:M255"/>
    <mergeCell ref="C126:G128"/>
    <mergeCell ref="H69:H70"/>
    <mergeCell ref="L205:M206"/>
    <mergeCell ref="O211:P212"/>
    <mergeCell ref="N205:N206"/>
    <mergeCell ref="O205:P206"/>
    <mergeCell ref="O209:P210"/>
    <mergeCell ref="N207:N208"/>
    <mergeCell ref="N209:N210"/>
    <mergeCell ref="J69:J70"/>
    <mergeCell ref="N69:N70"/>
    <mergeCell ref="P69:P70"/>
    <mergeCell ref="M100:T101"/>
    <mergeCell ref="K116:N116"/>
    <mergeCell ref="O116:R116"/>
    <mergeCell ref="H77:L79"/>
    <mergeCell ref="T69:T70"/>
    <mergeCell ref="O81:Q82"/>
    <mergeCell ref="N203:N204"/>
    <mergeCell ref="M99:W99"/>
    <mergeCell ref="T145:V146"/>
    <mergeCell ref="O117:Q118"/>
    <mergeCell ref="E160:K161"/>
    <mergeCell ref="V203:V204"/>
    <mergeCell ref="E67:E68"/>
    <mergeCell ref="G69:G70"/>
    <mergeCell ref="G182:I182"/>
    <mergeCell ref="C108:L108"/>
    <mergeCell ref="C109:J110"/>
    <mergeCell ref="C182:F183"/>
    <mergeCell ref="J182:L182"/>
    <mergeCell ref="C69:D70"/>
    <mergeCell ref="E69:E70"/>
    <mergeCell ref="C100:J101"/>
    <mergeCell ref="C99:L99"/>
    <mergeCell ref="E156:K156"/>
    <mergeCell ref="C152:D152"/>
    <mergeCell ref="C151:D151"/>
    <mergeCell ref="E151:K151"/>
    <mergeCell ref="C144:G146"/>
    <mergeCell ref="C116:F116"/>
    <mergeCell ref="G116:J116"/>
    <mergeCell ref="C159:D159"/>
    <mergeCell ref="E157:K157"/>
    <mergeCell ref="C117:E118"/>
    <mergeCell ref="G117:I118"/>
    <mergeCell ref="K117:M118"/>
    <mergeCell ref="C129:G131"/>
    <mergeCell ref="H65:I66"/>
    <mergeCell ref="K65:L66"/>
    <mergeCell ref="J67:J68"/>
    <mergeCell ref="Q69:R70"/>
    <mergeCell ref="N65:O66"/>
    <mergeCell ref="Q65:S66"/>
    <mergeCell ref="K69:K70"/>
    <mergeCell ref="M67:M68"/>
    <mergeCell ref="M69:M70"/>
    <mergeCell ref="H5:L5"/>
    <mergeCell ref="C5:G5"/>
    <mergeCell ref="C6:F7"/>
    <mergeCell ref="H6:K7"/>
    <mergeCell ref="C47:G47"/>
    <mergeCell ref="C48:G49"/>
    <mergeCell ref="C16:F20"/>
    <mergeCell ref="H50:I51"/>
    <mergeCell ref="J50:J51"/>
    <mergeCell ref="K50:L51"/>
    <mergeCell ref="H47:M47"/>
    <mergeCell ref="M48:M49"/>
    <mergeCell ref="H48:I49"/>
    <mergeCell ref="K48:L49"/>
    <mergeCell ref="G16:J20"/>
    <mergeCell ref="K16:N20"/>
    <mergeCell ref="C21:E22"/>
    <mergeCell ref="G21:I22"/>
    <mergeCell ref="K21:M22"/>
    <mergeCell ref="C36:E37"/>
    <mergeCell ref="C50:G51"/>
    <mergeCell ref="J48:J49"/>
    <mergeCell ref="M50:M51"/>
    <mergeCell ref="N50:O51"/>
    <mergeCell ref="U79:X80"/>
    <mergeCell ref="O16:R20"/>
    <mergeCell ref="U81:X82"/>
    <mergeCell ref="O75:Q76"/>
    <mergeCell ref="R75:T76"/>
    <mergeCell ref="W50:W51"/>
    <mergeCell ref="T48:V49"/>
    <mergeCell ref="S16:W20"/>
    <mergeCell ref="T50:V51"/>
    <mergeCell ref="S21:V22"/>
    <mergeCell ref="O21:O22"/>
    <mergeCell ref="Q21:Q22"/>
    <mergeCell ref="T47:Z47"/>
    <mergeCell ref="W48:W49"/>
    <mergeCell ref="Z48:Z49"/>
    <mergeCell ref="P50:P51"/>
    <mergeCell ref="Q50:R51"/>
    <mergeCell ref="S50:S51"/>
    <mergeCell ref="N47:S47"/>
    <mergeCell ref="N48:O49"/>
    <mergeCell ref="P48:P49"/>
    <mergeCell ref="Q48:R49"/>
    <mergeCell ref="S48:S49"/>
    <mergeCell ref="Z50:Z51"/>
    <mergeCell ref="U83:X84"/>
    <mergeCell ref="U75:X76"/>
    <mergeCell ref="C67:D68"/>
    <mergeCell ref="K67:K68"/>
    <mergeCell ref="G67:G68"/>
    <mergeCell ref="H67:H68"/>
    <mergeCell ref="N67:N68"/>
    <mergeCell ref="E65:F66"/>
    <mergeCell ref="X48:Y49"/>
    <mergeCell ref="C77:G79"/>
    <mergeCell ref="C80:D80"/>
    <mergeCell ref="H80:K83"/>
    <mergeCell ref="O83:Q84"/>
    <mergeCell ref="R81:T82"/>
    <mergeCell ref="R77:T78"/>
    <mergeCell ref="R79:T80"/>
    <mergeCell ref="O77:Q78"/>
    <mergeCell ref="O79:Q80"/>
    <mergeCell ref="R83:T84"/>
    <mergeCell ref="U77:X78"/>
    <mergeCell ref="T67:T68"/>
    <mergeCell ref="Q67:R68"/>
    <mergeCell ref="P67:P68"/>
    <mergeCell ref="X50:Y51"/>
    <mergeCell ref="C135:G137"/>
    <mergeCell ref="C132:G134"/>
    <mergeCell ref="K203:K204"/>
    <mergeCell ref="K197:P198"/>
    <mergeCell ref="C160:D161"/>
    <mergeCell ref="D199:J200"/>
    <mergeCell ref="C156:D156"/>
    <mergeCell ref="E152:K152"/>
    <mergeCell ref="E153:K153"/>
    <mergeCell ref="E154:K154"/>
    <mergeCell ref="E155:K155"/>
    <mergeCell ref="K196:P196"/>
    <mergeCell ref="G183:H183"/>
    <mergeCell ref="K199:K200"/>
    <mergeCell ref="J183:K183"/>
    <mergeCell ref="C157:D157"/>
    <mergeCell ref="C158:D158"/>
    <mergeCell ref="L203:M204"/>
    <mergeCell ref="E158:K158"/>
    <mergeCell ref="E159:K159"/>
    <mergeCell ref="C197:J198"/>
    <mergeCell ref="R198:T198"/>
    <mergeCell ref="Q199:Q200"/>
    <mergeCell ref="V199:V200"/>
    <mergeCell ref="V201:V202"/>
    <mergeCell ref="N199:N200"/>
    <mergeCell ref="O199:P200"/>
    <mergeCell ref="C153:D153"/>
    <mergeCell ref="C154:D154"/>
    <mergeCell ref="C155:D155"/>
    <mergeCell ref="Q196:Z196"/>
    <mergeCell ref="K205:K206"/>
    <mergeCell ref="C228:E228"/>
    <mergeCell ref="N211:N212"/>
    <mergeCell ref="K211:K212"/>
    <mergeCell ref="Q207:Q208"/>
    <mergeCell ref="W205:Z206"/>
    <mergeCell ref="L201:M202"/>
    <mergeCell ref="N201:N202"/>
    <mergeCell ref="O201:P202"/>
    <mergeCell ref="V207:V208"/>
    <mergeCell ref="W207:Z208"/>
    <mergeCell ref="D209:J210"/>
    <mergeCell ref="G228:I228"/>
    <mergeCell ref="F228:F230"/>
    <mergeCell ref="O213:P214"/>
    <mergeCell ref="L211:M212"/>
    <mergeCell ref="G229:H230"/>
    <mergeCell ref="L213:M214"/>
    <mergeCell ref="R207:U208"/>
    <mergeCell ref="K207:K208"/>
    <mergeCell ref="R199:U200"/>
    <mergeCell ref="C196:J196"/>
    <mergeCell ref="Q201:Q202"/>
    <mergeCell ref="W203:Z204"/>
    <mergeCell ref="Q205:Q206"/>
    <mergeCell ref="R205:U206"/>
    <mergeCell ref="V205:V206"/>
    <mergeCell ref="D203:J204"/>
    <mergeCell ref="C199:C214"/>
    <mergeCell ref="D213:J214"/>
    <mergeCell ref="D211:J212"/>
    <mergeCell ref="F234:F236"/>
    <mergeCell ref="O203:P204"/>
    <mergeCell ref="R201:U202"/>
    <mergeCell ref="Q203:Q204"/>
    <mergeCell ref="W199:Z200"/>
    <mergeCell ref="W201:Z202"/>
    <mergeCell ref="K201:K202"/>
    <mergeCell ref="D201:J202"/>
    <mergeCell ref="L199:M200"/>
    <mergeCell ref="N252:O253"/>
    <mergeCell ref="L207:M208"/>
    <mergeCell ref="O207:P208"/>
    <mergeCell ref="K213:K214"/>
    <mergeCell ref="R203:U204"/>
    <mergeCell ref="F240:F242"/>
    <mergeCell ref="G240:I240"/>
    <mergeCell ref="J240:J242"/>
    <mergeCell ref="K240:M240"/>
    <mergeCell ref="K209:K210"/>
    <mergeCell ref="L209:M210"/>
    <mergeCell ref="N213:N214"/>
    <mergeCell ref="D205:J206"/>
    <mergeCell ref="D207:J208"/>
    <mergeCell ref="C234:E234"/>
    <mergeCell ref="P161:Y161"/>
    <mergeCell ref="C240:E240"/>
    <mergeCell ref="C262:E262"/>
    <mergeCell ref="C268:E268"/>
    <mergeCell ref="J262:J264"/>
    <mergeCell ref="K268:M268"/>
    <mergeCell ref="J228:J230"/>
    <mergeCell ref="K228:M228"/>
    <mergeCell ref="G241:H242"/>
    <mergeCell ref="K241:L242"/>
    <mergeCell ref="J251:O251"/>
    <mergeCell ref="N254:O255"/>
    <mergeCell ref="J252:J253"/>
    <mergeCell ref="K252:L253"/>
    <mergeCell ref="K235:L236"/>
    <mergeCell ref="C229:D230"/>
    <mergeCell ref="C235:D236"/>
    <mergeCell ref="C241:D242"/>
    <mergeCell ref="C263:D264"/>
    <mergeCell ref="K229:L230"/>
    <mergeCell ref="G234:I234"/>
    <mergeCell ref="J234:J236"/>
    <mergeCell ref="K234:M234"/>
    <mergeCell ref="G235:H236"/>
  </mergeCells>
  <phoneticPr fontId="2"/>
  <conditionalFormatting sqref="E67:E70">
    <cfRule type="cellIs" dxfId="1" priority="2" stopIfTrue="1" operator="equal">
      <formula>0</formula>
    </cfRule>
  </conditionalFormatting>
  <conditionalFormatting sqref="E67:E70">
    <cfRule type="cellIs" dxfId="0" priority="1" stopIfTrue="1" operator="equal">
      <formula>0</formula>
    </cfRule>
  </conditionalFormatting>
  <dataValidations xWindow="987" yWindow="336" count="3">
    <dataValidation type="list" allowBlank="1" showInputMessage="1" showErrorMessage="1" promptTitle="クリックで選択" prompt="いずれかに_x000a_○を選択して下さい" sqref="X158 N199 K199 K201 K203 K207 K211 K205 K209 K213 N213 N209 N205 N211 N207 N203 N201 D189 C25:C28 C94:C95 C41:C42 X155 N189 I189 V199 Q201 V201 Q203 V203 Q205 V205 Q207 V207 J254 J252 J256 M256 M252 M254 Q197:Q199 L151:L160 P151:P160 T151:T160 H126:H137 H141:H146" xr:uid="{00000000-0002-0000-0500-000000000000}">
      <formula1>"　,○"</formula1>
    </dataValidation>
    <dataValidation type="decimal" imeMode="off" operator="greaterThan" allowBlank="1" showInputMessage="1" showErrorMessage="1" sqref="C36:E37" xr:uid="{00000000-0002-0000-0500-000001000000}">
      <formula1>0</formula1>
    </dataValidation>
    <dataValidation type="whole" operator="greaterThan" allowBlank="1" showInputMessage="1" showErrorMessage="1" sqref="G183:H183 J183:K183" xr:uid="{00000000-0002-0000-0500-000002000000}">
      <formula1>0</formula1>
    </dataValidation>
  </dataValidations>
  <pageMargins left="0.78740157480314965" right="0.39370078740157483" top="0.78740157480314965" bottom="0.78740157480314965" header="0.31496062992125984" footer="0.31496062992125984"/>
  <pageSetup paperSize="9" scale="71" fitToHeight="4" orientation="portrait" r:id="rId1"/>
  <rowBreaks count="3" manualBreakCount="3">
    <brk id="72" max="16383" man="1"/>
    <brk id="149" max="16383" man="1"/>
    <brk id="22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A56"/>
  <sheetViews>
    <sheetView showGridLines="0" zoomScaleNormal="100" workbookViewId="0">
      <selection activeCell="C14" sqref="C14"/>
    </sheetView>
  </sheetViews>
  <sheetFormatPr defaultColWidth="4.625" defaultRowHeight="13.5" x14ac:dyDescent="0.15"/>
  <cols>
    <col min="1" max="1" width="1.625" style="1" customWidth="1"/>
    <col min="2" max="7" width="4.625" style="1"/>
    <col min="8" max="8" width="4.625" style="174"/>
    <col min="9" max="16384" width="4.625" style="1"/>
  </cols>
  <sheetData>
    <row r="1" spans="1:27" x14ac:dyDescent="0.15">
      <c r="A1" s="9"/>
    </row>
    <row r="2" spans="1:27" ht="17.25" x14ac:dyDescent="0.15">
      <c r="B2" s="46" t="s">
        <v>809</v>
      </c>
      <c r="C2" s="46"/>
      <c r="D2" s="46"/>
    </row>
    <row r="3" spans="1:27" x14ac:dyDescent="0.15">
      <c r="C3" s="1" t="s">
        <v>173</v>
      </c>
    </row>
    <row r="4" spans="1:27" ht="14.25" x14ac:dyDescent="0.15">
      <c r="B4" s="57" t="s">
        <v>810</v>
      </c>
      <c r="C4" s="47"/>
      <c r="D4" s="47"/>
    </row>
    <row r="5" spans="1:27" ht="14.25" customHeight="1" x14ac:dyDescent="0.15">
      <c r="B5" s="57"/>
      <c r="C5" s="448" t="s">
        <v>804</v>
      </c>
      <c r="D5" s="385"/>
      <c r="E5" s="385"/>
      <c r="F5" s="385"/>
      <c r="G5" s="449"/>
      <c r="K5" s="448" t="s">
        <v>805</v>
      </c>
      <c r="L5" s="632"/>
      <c r="M5" s="632"/>
      <c r="N5" s="632"/>
      <c r="O5" s="632"/>
      <c r="P5" s="633"/>
      <c r="T5" s="585" t="s">
        <v>675</v>
      </c>
      <c r="U5" s="637"/>
      <c r="V5" s="637"/>
      <c r="W5" s="637"/>
      <c r="X5" s="637"/>
      <c r="Y5" s="638"/>
    </row>
    <row r="6" spans="1:27" ht="15" thickBot="1" x14ac:dyDescent="0.2">
      <c r="B6" s="57"/>
      <c r="C6" s="387"/>
      <c r="D6" s="388"/>
      <c r="E6" s="388"/>
      <c r="F6" s="388"/>
      <c r="G6" s="450"/>
      <c r="K6" s="634"/>
      <c r="L6" s="635"/>
      <c r="M6" s="635"/>
      <c r="N6" s="635"/>
      <c r="O6" s="635"/>
      <c r="P6" s="636"/>
      <c r="T6" s="639"/>
      <c r="U6" s="640"/>
      <c r="V6" s="640"/>
      <c r="W6" s="640"/>
      <c r="X6" s="640"/>
      <c r="Y6" s="641"/>
    </row>
    <row r="7" spans="1:27" ht="14.25" x14ac:dyDescent="0.15">
      <c r="B7" s="57"/>
      <c r="C7" s="41"/>
      <c r="D7" s="12" t="s">
        <v>600</v>
      </c>
      <c r="E7" s="12"/>
      <c r="F7" s="12"/>
      <c r="G7" s="13"/>
      <c r="K7" s="41"/>
      <c r="L7" s="12" t="s">
        <v>175</v>
      </c>
      <c r="M7" s="12"/>
      <c r="N7" s="12"/>
      <c r="O7" s="12"/>
      <c r="P7" s="13"/>
      <c r="T7" s="41" t="s">
        <v>216</v>
      </c>
      <c r="U7" s="12" t="s">
        <v>177</v>
      </c>
      <c r="V7" s="12"/>
      <c r="W7" s="12"/>
      <c r="X7" s="12"/>
      <c r="Y7" s="13"/>
    </row>
    <row r="8" spans="1:27" ht="14.25" x14ac:dyDescent="0.15">
      <c r="B8" s="57"/>
      <c r="C8" s="42" t="s">
        <v>216</v>
      </c>
      <c r="D8" s="2" t="s">
        <v>601</v>
      </c>
      <c r="E8" s="2"/>
      <c r="F8" s="2"/>
      <c r="G8" s="6"/>
      <c r="K8" s="42" t="s">
        <v>216</v>
      </c>
      <c r="L8" s="2" t="s">
        <v>176</v>
      </c>
      <c r="M8" s="2"/>
      <c r="N8" s="2"/>
      <c r="O8" s="2"/>
      <c r="P8" s="6"/>
      <c r="T8" s="42" t="s">
        <v>216</v>
      </c>
      <c r="U8" s="2" t="s">
        <v>178</v>
      </c>
      <c r="V8" s="2"/>
      <c r="W8" s="2"/>
      <c r="X8" s="2"/>
      <c r="Y8" s="6"/>
    </row>
    <row r="9" spans="1:27" ht="15" thickBot="1" x14ac:dyDescent="0.2">
      <c r="B9" s="57"/>
      <c r="C9" s="45"/>
      <c r="D9" s="7" t="s">
        <v>174</v>
      </c>
      <c r="E9" s="7"/>
      <c r="F9" s="7"/>
      <c r="G9" s="8"/>
      <c r="K9" s="45"/>
      <c r="L9" s="7" t="s">
        <v>174</v>
      </c>
      <c r="M9" s="7"/>
      <c r="N9" s="7"/>
      <c r="O9" s="7"/>
      <c r="P9" s="8"/>
      <c r="T9" s="45"/>
      <c r="U9" s="7" t="s">
        <v>584</v>
      </c>
      <c r="V9" s="72"/>
      <c r="W9" s="72"/>
      <c r="X9" s="72"/>
      <c r="Y9" s="73"/>
    </row>
    <row r="10" spans="1:27" ht="14.25" x14ac:dyDescent="0.15">
      <c r="B10" s="57"/>
      <c r="C10" s="221"/>
      <c r="D10" s="16" t="s">
        <v>694</v>
      </c>
      <c r="E10" s="70"/>
      <c r="F10" s="70"/>
      <c r="G10" s="70"/>
      <c r="H10" s="228"/>
      <c r="I10" s="171"/>
      <c r="J10" s="171"/>
      <c r="K10" s="221"/>
      <c r="L10" s="70"/>
      <c r="M10" s="70"/>
      <c r="N10" s="70"/>
      <c r="O10" s="70"/>
      <c r="P10" s="70"/>
      <c r="Q10" s="171"/>
      <c r="R10" s="171"/>
      <c r="S10" s="171"/>
      <c r="T10" s="221"/>
      <c r="U10" s="70"/>
      <c r="V10" s="70"/>
      <c r="W10" s="70"/>
      <c r="X10" s="70"/>
      <c r="Y10" s="70"/>
      <c r="Z10" s="171"/>
    </row>
    <row r="11" spans="1:27" x14ac:dyDescent="0.15">
      <c r="C11" s="171"/>
      <c r="D11" s="171"/>
      <c r="E11" s="171"/>
      <c r="F11" s="171"/>
      <c r="G11" s="171"/>
      <c r="H11" s="228"/>
      <c r="I11" s="171"/>
      <c r="J11" s="171"/>
      <c r="K11" s="171"/>
      <c r="L11" s="171"/>
      <c r="M11" s="171"/>
      <c r="N11" s="171"/>
      <c r="O11" s="171"/>
      <c r="P11" s="171"/>
      <c r="Q11" s="171"/>
      <c r="R11" s="171"/>
      <c r="S11" s="171"/>
      <c r="T11" s="171"/>
      <c r="U11" s="171"/>
      <c r="V11" s="171"/>
      <c r="W11" s="171"/>
      <c r="X11" s="171"/>
      <c r="Y11" s="171"/>
      <c r="Z11" s="171"/>
    </row>
    <row r="12" spans="1:27" ht="14.25" x14ac:dyDescent="0.15">
      <c r="B12" s="59" t="s">
        <v>699</v>
      </c>
      <c r="C12" s="47"/>
      <c r="D12" s="47"/>
    </row>
    <row r="13" spans="1:27" ht="14.25" x14ac:dyDescent="0.15">
      <c r="B13" s="57"/>
      <c r="C13" s="47"/>
      <c r="D13" s="47"/>
    </row>
    <row r="14" spans="1:27" ht="14.25" x14ac:dyDescent="0.15">
      <c r="B14" s="57" t="s">
        <v>808</v>
      </c>
      <c r="C14" s="47"/>
      <c r="D14" s="47"/>
    </row>
    <row r="15" spans="1:27" ht="18" customHeight="1" x14ac:dyDescent="0.15">
      <c r="B15" s="631"/>
      <c r="C15" s="631"/>
      <c r="D15" s="631"/>
      <c r="E15" s="631"/>
      <c r="F15" s="631"/>
      <c r="G15" s="631"/>
      <c r="H15" s="631" t="s">
        <v>806</v>
      </c>
      <c r="I15" s="631"/>
      <c r="J15" s="631"/>
      <c r="K15" s="631"/>
      <c r="L15" s="631"/>
      <c r="M15" s="631"/>
      <c r="N15" s="631"/>
      <c r="O15" s="631"/>
      <c r="P15" s="631"/>
      <c r="Q15" s="631"/>
      <c r="R15" s="631" t="s">
        <v>807</v>
      </c>
      <c r="S15" s="631"/>
      <c r="T15" s="631"/>
      <c r="U15" s="631"/>
      <c r="V15" s="631"/>
      <c r="W15" s="631"/>
      <c r="X15" s="631"/>
      <c r="Y15" s="631"/>
      <c r="Z15" s="631"/>
      <c r="AA15" s="631"/>
    </row>
    <row r="16" spans="1:27" ht="18" customHeight="1" x14ac:dyDescent="0.15">
      <c r="B16" s="531" t="s">
        <v>179</v>
      </c>
      <c r="C16" s="531"/>
      <c r="D16" s="531"/>
      <c r="E16" s="531"/>
      <c r="F16" s="531"/>
      <c r="G16" s="531"/>
      <c r="H16" s="200" t="s">
        <v>216</v>
      </c>
      <c r="I16" s="197" t="s">
        <v>602</v>
      </c>
      <c r="J16" s="197"/>
      <c r="K16" s="197"/>
      <c r="L16" s="197"/>
      <c r="M16" s="198" t="s">
        <v>216</v>
      </c>
      <c r="N16" s="197" t="s">
        <v>313</v>
      </c>
      <c r="O16" s="197"/>
      <c r="P16" s="197"/>
      <c r="Q16" s="199"/>
      <c r="R16" s="200" t="s">
        <v>216</v>
      </c>
      <c r="S16" s="197" t="s">
        <v>602</v>
      </c>
      <c r="T16" s="197"/>
      <c r="U16" s="197"/>
      <c r="V16" s="197"/>
      <c r="W16" s="198"/>
      <c r="X16" s="197" t="s">
        <v>313</v>
      </c>
      <c r="Y16" s="197"/>
      <c r="Z16" s="197"/>
      <c r="AA16" s="199"/>
    </row>
    <row r="17" spans="2:27" ht="18" customHeight="1" x14ac:dyDescent="0.15">
      <c r="B17" s="531"/>
      <c r="C17" s="531"/>
      <c r="D17" s="531"/>
      <c r="E17" s="531"/>
      <c r="F17" s="531"/>
      <c r="G17" s="531"/>
      <c r="H17" s="219"/>
      <c r="I17" s="192"/>
      <c r="J17" s="192"/>
      <c r="K17" s="192"/>
      <c r="L17" s="192"/>
      <c r="M17" s="192"/>
      <c r="N17" s="192"/>
      <c r="O17" s="192"/>
      <c r="P17" s="192"/>
      <c r="Q17" s="191"/>
      <c r="R17" s="201"/>
      <c r="S17" s="192" t="s">
        <v>174</v>
      </c>
      <c r="T17" s="192"/>
      <c r="U17" s="192"/>
      <c r="V17" s="192"/>
      <c r="W17" s="192"/>
      <c r="X17" s="192"/>
      <c r="Y17" s="192"/>
      <c r="Z17" s="192"/>
      <c r="AA17" s="191"/>
    </row>
    <row r="18" spans="2:27" ht="18" customHeight="1" x14ac:dyDescent="0.15">
      <c r="B18" s="566" t="s">
        <v>181</v>
      </c>
      <c r="C18" s="531"/>
      <c r="D18" s="531"/>
      <c r="E18" s="531"/>
      <c r="F18" s="531"/>
      <c r="G18" s="531"/>
      <c r="H18" s="200"/>
      <c r="I18" s="197" t="s">
        <v>188</v>
      </c>
      <c r="J18" s="197"/>
      <c r="K18" s="197"/>
      <c r="L18" s="197"/>
      <c r="M18" s="198" t="s">
        <v>216</v>
      </c>
      <c r="N18" s="197" t="s">
        <v>604</v>
      </c>
      <c r="O18" s="197"/>
      <c r="P18" s="197"/>
      <c r="Q18" s="199"/>
      <c r="R18" s="200"/>
      <c r="S18" s="197" t="s">
        <v>188</v>
      </c>
      <c r="T18" s="197"/>
      <c r="U18" s="197"/>
      <c r="V18" s="197"/>
      <c r="W18" s="198"/>
      <c r="X18" s="197" t="s">
        <v>189</v>
      </c>
      <c r="Y18" s="197"/>
      <c r="Z18" s="197"/>
      <c r="AA18" s="199"/>
    </row>
    <row r="19" spans="2:27" ht="18" customHeight="1" x14ac:dyDescent="0.15">
      <c r="B19" s="531"/>
      <c r="C19" s="531"/>
      <c r="D19" s="531"/>
      <c r="E19" s="531"/>
      <c r="F19" s="531"/>
      <c r="G19" s="531"/>
      <c r="H19" s="219"/>
      <c r="I19" s="192"/>
      <c r="J19" s="192"/>
      <c r="K19" s="192"/>
      <c r="L19" s="192"/>
      <c r="M19" s="202"/>
      <c r="N19" s="202"/>
      <c r="O19" s="202"/>
      <c r="P19" s="202"/>
      <c r="Q19" s="203"/>
      <c r="R19" s="201"/>
      <c r="S19" s="192" t="s">
        <v>174</v>
      </c>
      <c r="T19" s="192"/>
      <c r="U19" s="192"/>
      <c r="V19" s="192"/>
      <c r="W19" s="192"/>
      <c r="X19" s="192"/>
      <c r="Y19" s="192"/>
      <c r="Z19" s="192"/>
      <c r="AA19" s="191"/>
    </row>
    <row r="20" spans="2:27" ht="18" customHeight="1" x14ac:dyDescent="0.15">
      <c r="B20" s="566" t="s">
        <v>182</v>
      </c>
      <c r="C20" s="531"/>
      <c r="D20" s="531"/>
      <c r="E20" s="531"/>
      <c r="F20" s="531"/>
      <c r="G20" s="531"/>
      <c r="H20" s="200"/>
      <c r="I20" s="197" t="s">
        <v>128</v>
      </c>
      <c r="J20" s="197"/>
      <c r="K20" s="197"/>
      <c r="L20" s="197"/>
      <c r="M20" s="198"/>
      <c r="N20" s="197" t="s">
        <v>313</v>
      </c>
      <c r="O20" s="197"/>
      <c r="P20" s="197"/>
      <c r="Q20" s="199"/>
      <c r="R20" s="200"/>
      <c r="S20" s="197" t="s">
        <v>128</v>
      </c>
      <c r="T20" s="197"/>
      <c r="U20" s="197"/>
      <c r="V20" s="197"/>
      <c r="W20" s="198"/>
      <c r="X20" s="197" t="s">
        <v>313</v>
      </c>
      <c r="Y20" s="197"/>
      <c r="Z20" s="197"/>
      <c r="AA20" s="199"/>
    </row>
    <row r="21" spans="2:27" ht="18" customHeight="1" x14ac:dyDescent="0.15">
      <c r="B21" s="531"/>
      <c r="C21" s="531"/>
      <c r="D21" s="531"/>
      <c r="E21" s="531"/>
      <c r="F21" s="531"/>
      <c r="G21" s="531"/>
      <c r="H21" s="219"/>
      <c r="I21" s="192"/>
      <c r="J21" s="192"/>
      <c r="K21" s="192"/>
      <c r="L21" s="192"/>
      <c r="M21" s="192"/>
      <c r="N21" s="192"/>
      <c r="O21" s="192"/>
      <c r="P21" s="192"/>
      <c r="Q21" s="191"/>
      <c r="R21" s="201"/>
      <c r="S21" s="192" t="s">
        <v>174</v>
      </c>
      <c r="T21" s="192"/>
      <c r="U21" s="192"/>
      <c r="V21" s="192"/>
      <c r="W21" s="192"/>
      <c r="X21" s="192"/>
      <c r="Y21" s="192"/>
      <c r="Z21" s="192"/>
      <c r="AA21" s="191"/>
    </row>
    <row r="22" spans="2:27" ht="18" customHeight="1" x14ac:dyDescent="0.15">
      <c r="B22" s="566" t="s">
        <v>183</v>
      </c>
      <c r="C22" s="531"/>
      <c r="D22" s="531"/>
      <c r="E22" s="531"/>
      <c r="F22" s="531"/>
      <c r="G22" s="531"/>
      <c r="H22" s="200"/>
      <c r="I22" s="197" t="s">
        <v>128</v>
      </c>
      <c r="J22" s="197"/>
      <c r="K22" s="197"/>
      <c r="L22" s="197"/>
      <c r="M22" s="198"/>
      <c r="N22" s="197" t="s">
        <v>313</v>
      </c>
      <c r="O22" s="197"/>
      <c r="P22" s="197"/>
      <c r="Q22" s="199"/>
      <c r="R22" s="200" t="s">
        <v>216</v>
      </c>
      <c r="S22" s="197" t="s">
        <v>128</v>
      </c>
      <c r="T22" s="197"/>
      <c r="U22" s="197"/>
      <c r="V22" s="197"/>
      <c r="W22" s="198"/>
      <c r="X22" s="197" t="s">
        <v>313</v>
      </c>
      <c r="Y22" s="197"/>
      <c r="Z22" s="197"/>
      <c r="AA22" s="199"/>
    </row>
    <row r="23" spans="2:27" ht="18" customHeight="1" x14ac:dyDescent="0.15">
      <c r="B23" s="531"/>
      <c r="C23" s="531"/>
      <c r="D23" s="531"/>
      <c r="E23" s="531"/>
      <c r="F23" s="531"/>
      <c r="G23" s="531"/>
      <c r="H23" s="219"/>
      <c r="I23" s="192"/>
      <c r="J23" s="192"/>
      <c r="K23" s="192"/>
      <c r="L23" s="192"/>
      <c r="M23" s="192"/>
      <c r="N23" s="192"/>
      <c r="O23" s="192"/>
      <c r="P23" s="192"/>
      <c r="Q23" s="191"/>
      <c r="R23" s="201"/>
      <c r="S23" s="192" t="s">
        <v>174</v>
      </c>
      <c r="T23" s="192"/>
      <c r="U23" s="192"/>
      <c r="V23" s="192"/>
      <c r="W23" s="192"/>
      <c r="X23" s="192"/>
      <c r="Y23" s="192"/>
      <c r="Z23" s="192"/>
      <c r="AA23" s="191"/>
    </row>
    <row r="24" spans="2:27" ht="18" customHeight="1" x14ac:dyDescent="0.15">
      <c r="B24" s="566" t="s">
        <v>184</v>
      </c>
      <c r="C24" s="531"/>
      <c r="D24" s="531"/>
      <c r="E24" s="531"/>
      <c r="F24" s="531"/>
      <c r="G24" s="531"/>
      <c r="H24" s="200"/>
      <c r="I24" s="197" t="s">
        <v>188</v>
      </c>
      <c r="J24" s="197"/>
      <c r="K24" s="197"/>
      <c r="L24" s="197"/>
      <c r="M24" s="198"/>
      <c r="N24" s="197" t="s">
        <v>604</v>
      </c>
      <c r="O24" s="197"/>
      <c r="P24" s="197"/>
      <c r="Q24" s="199"/>
      <c r="R24" s="200"/>
      <c r="S24" s="197" t="s">
        <v>188</v>
      </c>
      <c r="T24" s="197"/>
      <c r="U24" s="197"/>
      <c r="V24" s="197"/>
      <c r="W24" s="198" t="s">
        <v>216</v>
      </c>
      <c r="X24" s="197" t="s">
        <v>189</v>
      </c>
      <c r="Y24" s="197"/>
      <c r="Z24" s="197"/>
      <c r="AA24" s="199"/>
    </row>
    <row r="25" spans="2:27" ht="18" customHeight="1" x14ac:dyDescent="0.15">
      <c r="B25" s="531"/>
      <c r="C25" s="531"/>
      <c r="D25" s="531"/>
      <c r="E25" s="531"/>
      <c r="F25" s="531"/>
      <c r="G25" s="531"/>
      <c r="H25" s="219"/>
      <c r="I25" s="192"/>
      <c r="J25" s="192"/>
      <c r="K25" s="192"/>
      <c r="L25" s="192"/>
      <c r="M25" s="202"/>
      <c r="N25" s="202"/>
      <c r="O25" s="202"/>
      <c r="P25" s="202"/>
      <c r="Q25" s="203"/>
      <c r="R25" s="201"/>
      <c r="S25" s="192" t="s">
        <v>174</v>
      </c>
      <c r="T25" s="192"/>
      <c r="U25" s="192"/>
      <c r="V25" s="192"/>
      <c r="W25" s="192"/>
      <c r="X25" s="192"/>
      <c r="Y25" s="192"/>
      <c r="Z25" s="192"/>
      <c r="AA25" s="191"/>
    </row>
    <row r="26" spans="2:27" ht="18" customHeight="1" x14ac:dyDescent="0.15">
      <c r="B26" s="566" t="s">
        <v>185</v>
      </c>
      <c r="C26" s="531"/>
      <c r="D26" s="531"/>
      <c r="E26" s="531"/>
      <c r="F26" s="531"/>
      <c r="G26" s="531"/>
      <c r="H26" s="220"/>
      <c r="I26" s="185" t="s">
        <v>188</v>
      </c>
      <c r="J26" s="185"/>
      <c r="K26" s="185"/>
      <c r="L26" s="185"/>
      <c r="M26" s="204"/>
      <c r="N26" s="185" t="s">
        <v>189</v>
      </c>
      <c r="O26" s="185"/>
      <c r="P26" s="185"/>
      <c r="Q26" s="205"/>
      <c r="R26" s="200"/>
      <c r="S26" s="197" t="s">
        <v>188</v>
      </c>
      <c r="T26" s="197"/>
      <c r="U26" s="197"/>
      <c r="V26" s="197"/>
      <c r="W26" s="198"/>
      <c r="X26" s="197" t="s">
        <v>189</v>
      </c>
      <c r="Y26" s="197"/>
      <c r="Z26" s="197"/>
      <c r="AA26" s="199"/>
    </row>
    <row r="27" spans="2:27" ht="18" customHeight="1" x14ac:dyDescent="0.15">
      <c r="B27" s="531"/>
      <c r="C27" s="531"/>
      <c r="D27" s="531"/>
      <c r="E27" s="531"/>
      <c r="F27" s="531"/>
      <c r="G27" s="531"/>
      <c r="H27" s="201"/>
      <c r="I27" s="192" t="s">
        <v>603</v>
      </c>
      <c r="J27" s="192"/>
      <c r="K27" s="192"/>
      <c r="L27" s="192"/>
      <c r="M27" s="192"/>
      <c r="N27" s="192"/>
      <c r="O27" s="192"/>
      <c r="P27" s="192"/>
      <c r="Q27" s="191"/>
      <c r="R27" s="201"/>
      <c r="S27" s="192" t="s">
        <v>603</v>
      </c>
      <c r="T27" s="192"/>
      <c r="U27" s="192"/>
      <c r="V27" s="192"/>
      <c r="W27" s="206"/>
      <c r="X27" s="192" t="s">
        <v>180</v>
      </c>
      <c r="Y27" s="192"/>
      <c r="Z27" s="192"/>
      <c r="AA27" s="191"/>
    </row>
    <row r="28" spans="2:27" ht="18" customHeight="1" x14ac:dyDescent="0.15">
      <c r="B28" s="566" t="s">
        <v>186</v>
      </c>
      <c r="C28" s="531"/>
      <c r="D28" s="531"/>
      <c r="E28" s="531"/>
      <c r="F28" s="531"/>
      <c r="G28" s="531"/>
      <c r="H28" s="220"/>
      <c r="I28" s="185" t="s">
        <v>188</v>
      </c>
      <c r="J28" s="185"/>
      <c r="K28" s="185"/>
      <c r="L28" s="185"/>
      <c r="M28" s="204"/>
      <c r="N28" s="185" t="s">
        <v>189</v>
      </c>
      <c r="O28" s="185"/>
      <c r="P28" s="185"/>
      <c r="Q28" s="205"/>
      <c r="R28" s="200"/>
      <c r="S28" s="197" t="s">
        <v>188</v>
      </c>
      <c r="T28" s="197"/>
      <c r="U28" s="197"/>
      <c r="V28" s="197"/>
      <c r="W28" s="198"/>
      <c r="X28" s="197" t="s">
        <v>189</v>
      </c>
      <c r="Y28" s="197"/>
      <c r="Z28" s="197"/>
      <c r="AA28" s="199"/>
    </row>
    <row r="29" spans="2:27" ht="18" customHeight="1" x14ac:dyDescent="0.15">
      <c r="B29" s="531"/>
      <c r="C29" s="531"/>
      <c r="D29" s="531"/>
      <c r="E29" s="531"/>
      <c r="F29" s="531"/>
      <c r="G29" s="531"/>
      <c r="H29" s="201"/>
      <c r="I29" s="192" t="s">
        <v>603</v>
      </c>
      <c r="J29" s="192"/>
      <c r="K29" s="192"/>
      <c r="L29" s="192"/>
      <c r="M29" s="192"/>
      <c r="N29" s="192"/>
      <c r="O29" s="192"/>
      <c r="P29" s="192"/>
      <c r="Q29" s="191"/>
      <c r="R29" s="201"/>
      <c r="S29" s="192" t="s">
        <v>603</v>
      </c>
      <c r="T29" s="192"/>
      <c r="U29" s="192"/>
      <c r="V29" s="192"/>
      <c r="W29" s="206"/>
      <c r="X29" s="192" t="s">
        <v>180</v>
      </c>
      <c r="Y29" s="192"/>
      <c r="Z29" s="192"/>
      <c r="AA29" s="191"/>
    </row>
    <row r="30" spans="2:27" ht="18" customHeight="1" x14ac:dyDescent="0.15">
      <c r="B30" s="580" t="s">
        <v>571</v>
      </c>
      <c r="C30" s="649"/>
      <c r="D30" s="649"/>
      <c r="E30" s="649"/>
      <c r="F30" s="649"/>
      <c r="G30" s="649"/>
      <c r="H30" s="200"/>
      <c r="I30" s="197" t="s">
        <v>188</v>
      </c>
      <c r="J30" s="197"/>
      <c r="K30" s="197"/>
      <c r="L30" s="197"/>
      <c r="M30" s="198" t="s">
        <v>216</v>
      </c>
      <c r="N30" s="197" t="s">
        <v>189</v>
      </c>
      <c r="O30" s="197"/>
      <c r="P30" s="197"/>
      <c r="Q30" s="199"/>
      <c r="R30" s="200"/>
      <c r="S30" s="197" t="s">
        <v>188</v>
      </c>
      <c r="T30" s="197"/>
      <c r="U30" s="197"/>
      <c r="V30" s="197"/>
      <c r="W30" s="198"/>
      <c r="X30" s="197" t="s">
        <v>189</v>
      </c>
      <c r="Y30" s="197"/>
      <c r="Z30" s="197"/>
      <c r="AA30" s="199"/>
    </row>
    <row r="31" spans="2:27" ht="18" customHeight="1" x14ac:dyDescent="0.15">
      <c r="B31" s="649"/>
      <c r="C31" s="649"/>
      <c r="D31" s="649"/>
      <c r="E31" s="649"/>
      <c r="F31" s="649"/>
      <c r="G31" s="649"/>
      <c r="H31" s="201"/>
      <c r="I31" s="192" t="s">
        <v>603</v>
      </c>
      <c r="J31" s="192"/>
      <c r="K31" s="192"/>
      <c r="L31" s="192"/>
      <c r="M31" s="192"/>
      <c r="N31" s="192"/>
      <c r="O31" s="192"/>
      <c r="P31" s="192"/>
      <c r="Q31" s="191"/>
      <c r="R31" s="201"/>
      <c r="S31" s="192" t="s">
        <v>603</v>
      </c>
      <c r="T31" s="192"/>
      <c r="U31" s="192"/>
      <c r="V31" s="192"/>
      <c r="W31" s="206"/>
      <c r="X31" s="192" t="s">
        <v>180</v>
      </c>
      <c r="Y31" s="192"/>
      <c r="Z31" s="192"/>
      <c r="AA31" s="191"/>
    </row>
    <row r="32" spans="2:27" ht="18" customHeight="1" x14ac:dyDescent="0.15">
      <c r="B32" s="566" t="s">
        <v>187</v>
      </c>
      <c r="C32" s="531"/>
      <c r="D32" s="531"/>
      <c r="E32" s="531"/>
      <c r="F32" s="531"/>
      <c r="G32" s="531"/>
      <c r="H32" s="200"/>
      <c r="I32" s="197" t="s">
        <v>188</v>
      </c>
      <c r="J32" s="197"/>
      <c r="K32" s="197"/>
      <c r="L32" s="197"/>
      <c r="M32" s="198" t="s">
        <v>216</v>
      </c>
      <c r="N32" s="197" t="s">
        <v>189</v>
      </c>
      <c r="O32" s="197"/>
      <c r="P32" s="197"/>
      <c r="Q32" s="199"/>
      <c r="R32" s="200"/>
      <c r="S32" s="197" t="s">
        <v>188</v>
      </c>
      <c r="T32" s="197"/>
      <c r="U32" s="197"/>
      <c r="V32" s="197"/>
      <c r="W32" s="198"/>
      <c r="X32" s="197" t="s">
        <v>189</v>
      </c>
      <c r="Y32" s="197"/>
      <c r="Z32" s="197"/>
      <c r="AA32" s="199"/>
    </row>
    <row r="33" spans="2:27" ht="18" customHeight="1" x14ac:dyDescent="0.15">
      <c r="B33" s="531"/>
      <c r="C33" s="531"/>
      <c r="D33" s="531"/>
      <c r="E33" s="531"/>
      <c r="F33" s="531"/>
      <c r="G33" s="531"/>
      <c r="H33" s="201"/>
      <c r="I33" s="192" t="s">
        <v>603</v>
      </c>
      <c r="J33" s="192"/>
      <c r="K33" s="192"/>
      <c r="L33" s="192"/>
      <c r="M33" s="192"/>
      <c r="N33" s="192"/>
      <c r="O33" s="192"/>
      <c r="P33" s="192"/>
      <c r="Q33" s="191"/>
      <c r="R33" s="201"/>
      <c r="S33" s="192" t="s">
        <v>603</v>
      </c>
      <c r="T33" s="192"/>
      <c r="U33" s="192"/>
      <c r="V33" s="192"/>
      <c r="W33" s="206"/>
      <c r="X33" s="192" t="s">
        <v>180</v>
      </c>
      <c r="Y33" s="192"/>
      <c r="Z33" s="192"/>
      <c r="AA33" s="191"/>
    </row>
    <row r="34" spans="2:27" ht="18" customHeight="1" x14ac:dyDescent="0.15">
      <c r="B34" s="566" t="s">
        <v>190</v>
      </c>
      <c r="C34" s="531"/>
      <c r="D34" s="531"/>
      <c r="E34" s="531"/>
      <c r="F34" s="531"/>
      <c r="G34" s="531"/>
      <c r="H34" s="200"/>
      <c r="I34" s="197" t="s">
        <v>188</v>
      </c>
      <c r="J34" s="197"/>
      <c r="K34" s="197"/>
      <c r="L34" s="197"/>
      <c r="M34" s="198" t="s">
        <v>216</v>
      </c>
      <c r="N34" s="197" t="s">
        <v>189</v>
      </c>
      <c r="O34" s="197"/>
      <c r="P34" s="197"/>
      <c r="Q34" s="199"/>
      <c r="R34" s="200"/>
      <c r="S34" s="197" t="s">
        <v>188</v>
      </c>
      <c r="T34" s="197"/>
      <c r="U34" s="197"/>
      <c r="V34" s="197"/>
      <c r="W34" s="198"/>
      <c r="X34" s="197" t="s">
        <v>189</v>
      </c>
      <c r="Y34" s="197"/>
      <c r="Z34" s="197"/>
      <c r="AA34" s="199"/>
    </row>
    <row r="35" spans="2:27" ht="18" customHeight="1" x14ac:dyDescent="0.15">
      <c r="B35" s="531"/>
      <c r="C35" s="531"/>
      <c r="D35" s="531"/>
      <c r="E35" s="531"/>
      <c r="F35" s="531"/>
      <c r="G35" s="531"/>
      <c r="H35" s="201"/>
      <c r="I35" s="192" t="s">
        <v>603</v>
      </c>
      <c r="J35" s="192"/>
      <c r="K35" s="192"/>
      <c r="L35" s="192"/>
      <c r="M35" s="192"/>
      <c r="N35" s="192"/>
      <c r="O35" s="192"/>
      <c r="P35" s="192"/>
      <c r="Q35" s="191"/>
      <c r="R35" s="201"/>
      <c r="S35" s="192" t="s">
        <v>603</v>
      </c>
      <c r="T35" s="192"/>
      <c r="U35" s="192"/>
      <c r="V35" s="192"/>
      <c r="W35" s="206"/>
      <c r="X35" s="192" t="s">
        <v>180</v>
      </c>
      <c r="Y35" s="192"/>
      <c r="Z35" s="192"/>
      <c r="AA35" s="191"/>
    </row>
    <row r="36" spans="2:27" ht="18" customHeight="1" x14ac:dyDescent="0.15">
      <c r="B36" s="566" t="s">
        <v>208</v>
      </c>
      <c r="C36" s="531"/>
      <c r="D36" s="531"/>
      <c r="E36" s="531"/>
      <c r="F36" s="531"/>
      <c r="G36" s="531"/>
      <c r="H36" s="200"/>
      <c r="I36" s="197" t="s">
        <v>188</v>
      </c>
      <c r="J36" s="197"/>
      <c r="K36" s="197"/>
      <c r="L36" s="197"/>
      <c r="M36" s="198"/>
      <c r="N36" s="197" t="s">
        <v>189</v>
      </c>
      <c r="O36" s="197"/>
      <c r="P36" s="197"/>
      <c r="Q36" s="199"/>
      <c r="R36" s="200"/>
      <c r="S36" s="197" t="s">
        <v>188</v>
      </c>
      <c r="T36" s="197"/>
      <c r="U36" s="197"/>
      <c r="V36" s="197"/>
      <c r="W36" s="198"/>
      <c r="X36" s="197" t="s">
        <v>189</v>
      </c>
      <c r="Y36" s="197"/>
      <c r="Z36" s="197"/>
      <c r="AA36" s="199"/>
    </row>
    <row r="37" spans="2:27" ht="18" customHeight="1" x14ac:dyDescent="0.15">
      <c r="B37" s="531"/>
      <c r="C37" s="531"/>
      <c r="D37" s="531"/>
      <c r="E37" s="531"/>
      <c r="F37" s="531"/>
      <c r="G37" s="531"/>
      <c r="H37" s="201"/>
      <c r="I37" s="192" t="s">
        <v>603</v>
      </c>
      <c r="J37" s="192"/>
      <c r="K37" s="192"/>
      <c r="L37" s="192"/>
      <c r="M37" s="192"/>
      <c r="N37" s="192"/>
      <c r="O37" s="192"/>
      <c r="P37" s="192"/>
      <c r="Q37" s="191"/>
      <c r="R37" s="201"/>
      <c r="S37" s="192" t="s">
        <v>603</v>
      </c>
      <c r="T37" s="192"/>
      <c r="U37" s="192"/>
      <c r="V37" s="192"/>
      <c r="W37" s="206"/>
      <c r="X37" s="192" t="s">
        <v>180</v>
      </c>
      <c r="Y37" s="192"/>
      <c r="Z37" s="192"/>
      <c r="AA37" s="191"/>
    </row>
    <row r="38" spans="2:27" ht="18" customHeight="1" x14ac:dyDescent="0.15">
      <c r="B38" s="566" t="s">
        <v>191</v>
      </c>
      <c r="C38" s="531"/>
      <c r="D38" s="531"/>
      <c r="E38" s="531"/>
      <c r="F38" s="531"/>
      <c r="G38" s="531"/>
      <c r="H38" s="200"/>
      <c r="I38" s="197" t="s">
        <v>188</v>
      </c>
      <c r="J38" s="197"/>
      <c r="K38" s="197"/>
      <c r="L38" s="197"/>
      <c r="M38" s="198"/>
      <c r="N38" s="197" t="s">
        <v>189</v>
      </c>
      <c r="O38" s="197"/>
      <c r="P38" s="197"/>
      <c r="Q38" s="199"/>
      <c r="R38" s="200"/>
      <c r="S38" s="197" t="s">
        <v>188</v>
      </c>
      <c r="T38" s="197"/>
      <c r="U38" s="197"/>
      <c r="V38" s="197"/>
      <c r="W38" s="198"/>
      <c r="X38" s="197" t="s">
        <v>189</v>
      </c>
      <c r="Y38" s="197"/>
      <c r="Z38" s="197"/>
      <c r="AA38" s="199"/>
    </row>
    <row r="39" spans="2:27" ht="18" customHeight="1" x14ac:dyDescent="0.15">
      <c r="B39" s="531"/>
      <c r="C39" s="531"/>
      <c r="D39" s="531"/>
      <c r="E39" s="531"/>
      <c r="F39" s="531"/>
      <c r="G39" s="531"/>
      <c r="H39" s="201"/>
      <c r="I39" s="192" t="s">
        <v>603</v>
      </c>
      <c r="J39" s="192"/>
      <c r="K39" s="192"/>
      <c r="L39" s="192"/>
      <c r="M39" s="192"/>
      <c r="N39" s="192"/>
      <c r="O39" s="192"/>
      <c r="P39" s="192"/>
      <c r="Q39" s="191"/>
      <c r="R39" s="201"/>
      <c r="S39" s="192" t="s">
        <v>603</v>
      </c>
      <c r="T39" s="192"/>
      <c r="U39" s="192"/>
      <c r="V39" s="192"/>
      <c r="W39" s="206"/>
      <c r="X39" s="192" t="s">
        <v>180</v>
      </c>
      <c r="Y39" s="192"/>
      <c r="Z39" s="192"/>
      <c r="AA39" s="191"/>
    </row>
    <row r="40" spans="2:27" ht="18" customHeight="1" x14ac:dyDescent="0.15">
      <c r="B40" s="566" t="s">
        <v>192</v>
      </c>
      <c r="C40" s="531"/>
      <c r="D40" s="531"/>
      <c r="E40" s="531"/>
      <c r="F40" s="531"/>
      <c r="G40" s="531"/>
      <c r="H40" s="200"/>
      <c r="I40" s="197" t="s">
        <v>188</v>
      </c>
      <c r="J40" s="197"/>
      <c r="K40" s="197"/>
      <c r="L40" s="197"/>
      <c r="M40" s="198"/>
      <c r="N40" s="197" t="s">
        <v>189</v>
      </c>
      <c r="O40" s="197"/>
      <c r="P40" s="197"/>
      <c r="Q40" s="199"/>
      <c r="R40" s="200"/>
      <c r="S40" s="197" t="s">
        <v>188</v>
      </c>
      <c r="T40" s="197"/>
      <c r="U40" s="197"/>
      <c r="V40" s="197"/>
      <c r="W40" s="198"/>
      <c r="X40" s="197" t="s">
        <v>189</v>
      </c>
      <c r="Y40" s="197"/>
      <c r="Z40" s="197"/>
      <c r="AA40" s="199"/>
    </row>
    <row r="41" spans="2:27" ht="18" customHeight="1" x14ac:dyDescent="0.15">
      <c r="B41" s="531"/>
      <c r="C41" s="531"/>
      <c r="D41" s="531"/>
      <c r="E41" s="531"/>
      <c r="F41" s="531"/>
      <c r="G41" s="531"/>
      <c r="H41" s="201"/>
      <c r="I41" s="192" t="s">
        <v>603</v>
      </c>
      <c r="J41" s="192"/>
      <c r="K41" s="192"/>
      <c r="L41" s="192"/>
      <c r="M41" s="192"/>
      <c r="N41" s="192"/>
      <c r="O41" s="192"/>
      <c r="P41" s="192"/>
      <c r="Q41" s="191"/>
      <c r="R41" s="201"/>
      <c r="S41" s="192" t="s">
        <v>603</v>
      </c>
      <c r="T41" s="192"/>
      <c r="U41" s="192"/>
      <c r="V41" s="192"/>
      <c r="W41" s="206"/>
      <c r="X41" s="192" t="s">
        <v>180</v>
      </c>
      <c r="Y41" s="192"/>
      <c r="Z41" s="192"/>
      <c r="AA41" s="191"/>
    </row>
    <row r="42" spans="2:27" ht="18" customHeight="1" x14ac:dyDescent="0.15">
      <c r="B42" s="566" t="s">
        <v>193</v>
      </c>
      <c r="C42" s="531"/>
      <c r="D42" s="531"/>
      <c r="E42" s="531"/>
      <c r="F42" s="531"/>
      <c r="G42" s="531"/>
      <c r="H42" s="200"/>
      <c r="I42" s="197" t="s">
        <v>188</v>
      </c>
      <c r="J42" s="197"/>
      <c r="K42" s="197"/>
      <c r="L42" s="197"/>
      <c r="M42" s="198" t="s">
        <v>216</v>
      </c>
      <c r="N42" s="197" t="s">
        <v>189</v>
      </c>
      <c r="O42" s="197"/>
      <c r="P42" s="197"/>
      <c r="Q42" s="199"/>
      <c r="R42" s="200"/>
      <c r="S42" s="197" t="s">
        <v>188</v>
      </c>
      <c r="T42" s="197"/>
      <c r="U42" s="197"/>
      <c r="V42" s="197"/>
      <c r="W42" s="198"/>
      <c r="X42" s="197" t="s">
        <v>189</v>
      </c>
      <c r="Y42" s="197"/>
      <c r="Z42" s="197"/>
      <c r="AA42" s="199"/>
    </row>
    <row r="43" spans="2:27" ht="18" customHeight="1" x14ac:dyDescent="0.15">
      <c r="B43" s="531"/>
      <c r="C43" s="531"/>
      <c r="D43" s="531"/>
      <c r="E43" s="531"/>
      <c r="F43" s="531"/>
      <c r="G43" s="531"/>
      <c r="H43" s="201"/>
      <c r="I43" s="192" t="s">
        <v>603</v>
      </c>
      <c r="J43" s="192"/>
      <c r="K43" s="192"/>
      <c r="L43" s="192"/>
      <c r="M43" s="192"/>
      <c r="N43" s="192"/>
      <c r="O43" s="192"/>
      <c r="P43" s="192"/>
      <c r="Q43" s="191"/>
      <c r="R43" s="201"/>
      <c r="S43" s="192" t="s">
        <v>603</v>
      </c>
      <c r="T43" s="192"/>
      <c r="U43" s="192"/>
      <c r="V43" s="192"/>
      <c r="W43" s="206"/>
      <c r="X43" s="192" t="s">
        <v>180</v>
      </c>
      <c r="Y43" s="192"/>
      <c r="Z43" s="192"/>
      <c r="AA43" s="191"/>
    </row>
    <row r="45" spans="2:27" ht="14.25" x14ac:dyDescent="0.15">
      <c r="B45" s="172" t="s">
        <v>811</v>
      </c>
      <c r="C45" s="47"/>
      <c r="D45" s="47"/>
    </row>
    <row r="46" spans="2:27" x14ac:dyDescent="0.15">
      <c r="B46" s="361" t="s">
        <v>194</v>
      </c>
      <c r="C46" s="361"/>
      <c r="D46" s="361"/>
      <c r="E46" s="361"/>
      <c r="F46" s="361"/>
      <c r="G46" s="351" t="s">
        <v>195</v>
      </c>
      <c r="H46" s="352"/>
      <c r="I46" s="352"/>
      <c r="J46" s="352"/>
      <c r="K46" s="352"/>
      <c r="L46" s="352"/>
      <c r="M46" s="353"/>
      <c r="N46" s="351" t="s">
        <v>196</v>
      </c>
      <c r="O46" s="352"/>
      <c r="P46" s="352"/>
      <c r="Q46" s="352"/>
      <c r="R46" s="353"/>
      <c r="S46" s="351" t="s">
        <v>199</v>
      </c>
      <c r="T46" s="352"/>
      <c r="U46" s="352"/>
      <c r="V46" s="352"/>
      <c r="W46" s="353"/>
      <c r="X46" s="351" t="s">
        <v>799</v>
      </c>
      <c r="Y46" s="352"/>
      <c r="Z46" s="352"/>
      <c r="AA46" s="353"/>
    </row>
    <row r="47" spans="2:27" x14ac:dyDescent="0.15">
      <c r="B47" s="648"/>
      <c r="C47" s="648"/>
      <c r="D47" s="648"/>
      <c r="E47" s="648"/>
      <c r="F47" s="648"/>
      <c r="G47" s="642"/>
      <c r="H47" s="644"/>
      <c r="I47" s="644"/>
      <c r="J47" s="644"/>
      <c r="K47" s="644"/>
      <c r="L47" s="644"/>
      <c r="M47" s="645"/>
      <c r="N47" s="642"/>
      <c r="O47" s="10" t="s">
        <v>197</v>
      </c>
      <c r="P47" s="408"/>
      <c r="Q47" s="408"/>
      <c r="R47" s="153" t="s">
        <v>198</v>
      </c>
      <c r="S47" s="642"/>
      <c r="T47" s="10" t="s">
        <v>197</v>
      </c>
      <c r="U47" s="408"/>
      <c r="V47" s="408"/>
      <c r="W47" s="153" t="s">
        <v>198</v>
      </c>
      <c r="X47" s="399"/>
      <c r="Y47" s="408"/>
      <c r="Z47" s="408"/>
      <c r="AA47" s="153" t="s">
        <v>198</v>
      </c>
    </row>
    <row r="48" spans="2:27" x14ac:dyDescent="0.15">
      <c r="B48" s="648"/>
      <c r="C48" s="648"/>
      <c r="D48" s="648"/>
      <c r="E48" s="648"/>
      <c r="F48" s="648"/>
      <c r="G48" s="643"/>
      <c r="H48" s="646"/>
      <c r="I48" s="646"/>
      <c r="J48" s="646"/>
      <c r="K48" s="646"/>
      <c r="L48" s="646"/>
      <c r="M48" s="647"/>
      <c r="N48" s="643"/>
      <c r="O48" s="3"/>
      <c r="P48" s="409"/>
      <c r="Q48" s="409"/>
      <c r="R48" s="4"/>
      <c r="S48" s="643"/>
      <c r="T48" s="3"/>
      <c r="U48" s="409"/>
      <c r="V48" s="409"/>
      <c r="W48" s="4"/>
      <c r="X48" s="400"/>
      <c r="Y48" s="409"/>
      <c r="Z48" s="409"/>
      <c r="AA48" s="4"/>
    </row>
    <row r="49" spans="2:27" x14ac:dyDescent="0.15">
      <c r="B49" s="648"/>
      <c r="C49" s="648"/>
      <c r="D49" s="648"/>
      <c r="E49" s="648"/>
      <c r="F49" s="648"/>
      <c r="G49" s="642"/>
      <c r="H49" s="644"/>
      <c r="I49" s="644"/>
      <c r="J49" s="644"/>
      <c r="K49" s="644"/>
      <c r="L49" s="644"/>
      <c r="M49" s="645"/>
      <c r="N49" s="642"/>
      <c r="O49" s="10" t="s">
        <v>197</v>
      </c>
      <c r="P49" s="408"/>
      <c r="Q49" s="408"/>
      <c r="R49" s="153" t="s">
        <v>198</v>
      </c>
      <c r="S49" s="642"/>
      <c r="T49" s="10" t="s">
        <v>197</v>
      </c>
      <c r="U49" s="408"/>
      <c r="V49" s="408"/>
      <c r="W49" s="153" t="s">
        <v>198</v>
      </c>
      <c r="X49" s="399"/>
      <c r="Y49" s="408"/>
      <c r="Z49" s="408"/>
      <c r="AA49" s="153" t="s">
        <v>198</v>
      </c>
    </row>
    <row r="50" spans="2:27" x14ac:dyDescent="0.15">
      <c r="B50" s="648"/>
      <c r="C50" s="648"/>
      <c r="D50" s="648"/>
      <c r="E50" s="648"/>
      <c r="F50" s="648"/>
      <c r="G50" s="643"/>
      <c r="H50" s="646"/>
      <c r="I50" s="646"/>
      <c r="J50" s="646"/>
      <c r="K50" s="646"/>
      <c r="L50" s="646"/>
      <c r="M50" s="647"/>
      <c r="N50" s="643"/>
      <c r="O50" s="3"/>
      <c r="P50" s="409"/>
      <c r="Q50" s="409"/>
      <c r="R50" s="4"/>
      <c r="S50" s="643"/>
      <c r="T50" s="3"/>
      <c r="U50" s="409"/>
      <c r="V50" s="409"/>
      <c r="W50" s="4"/>
      <c r="X50" s="400"/>
      <c r="Y50" s="409"/>
      <c r="Z50" s="409"/>
      <c r="AA50" s="4"/>
    </row>
    <row r="51" spans="2:27" x14ac:dyDescent="0.15">
      <c r="B51" s="1" t="s">
        <v>200</v>
      </c>
    </row>
    <row r="52" spans="2:27" x14ac:dyDescent="0.15">
      <c r="B52" s="1" t="s">
        <v>201</v>
      </c>
    </row>
    <row r="53" spans="2:27" x14ac:dyDescent="0.15">
      <c r="B53" s="1" t="s">
        <v>202</v>
      </c>
    </row>
    <row r="54" spans="2:27" x14ac:dyDescent="0.15">
      <c r="B54" s="174" t="s">
        <v>645</v>
      </c>
    </row>
    <row r="55" spans="2:27" x14ac:dyDescent="0.15">
      <c r="B55" s="174" t="s">
        <v>643</v>
      </c>
    </row>
    <row r="56" spans="2:27" x14ac:dyDescent="0.15">
      <c r="B56" s="1" t="s">
        <v>203</v>
      </c>
    </row>
  </sheetData>
  <sheetProtection selectLockedCells="1"/>
  <mergeCells count="39">
    <mergeCell ref="X46:AA46"/>
    <mergeCell ref="X49:Z50"/>
    <mergeCell ref="X47:Z48"/>
    <mergeCell ref="U47:V48"/>
    <mergeCell ref="U49:V50"/>
    <mergeCell ref="S46:W46"/>
    <mergeCell ref="S49:S50"/>
    <mergeCell ref="S47:S48"/>
    <mergeCell ref="N49:N50"/>
    <mergeCell ref="N47:N48"/>
    <mergeCell ref="B24:G25"/>
    <mergeCell ref="G49:M50"/>
    <mergeCell ref="G47:M48"/>
    <mergeCell ref="G46:M46"/>
    <mergeCell ref="B49:F50"/>
    <mergeCell ref="B46:F46"/>
    <mergeCell ref="N46:R46"/>
    <mergeCell ref="P47:Q48"/>
    <mergeCell ref="B30:G31"/>
    <mergeCell ref="B32:G33"/>
    <mergeCell ref="P49:Q50"/>
    <mergeCell ref="B47:F48"/>
    <mergeCell ref="B38:G39"/>
    <mergeCell ref="B40:G41"/>
    <mergeCell ref="B42:G43"/>
    <mergeCell ref="B16:G17"/>
    <mergeCell ref="B18:G19"/>
    <mergeCell ref="B20:G21"/>
    <mergeCell ref="B34:G35"/>
    <mergeCell ref="B36:G37"/>
    <mergeCell ref="B26:G27"/>
    <mergeCell ref="B28:G29"/>
    <mergeCell ref="B15:G15"/>
    <mergeCell ref="B22:G23"/>
    <mergeCell ref="C5:G6"/>
    <mergeCell ref="K5:P6"/>
    <mergeCell ref="T5:Y6"/>
    <mergeCell ref="H15:Q15"/>
    <mergeCell ref="R15:AA15"/>
  </mergeCells>
  <phoneticPr fontId="2"/>
  <dataValidations xWindow="101" yWindow="329" count="2">
    <dataValidation type="list" allowBlank="1" showInputMessage="1" showErrorMessage="1" promptTitle="クリックで選択" prompt="いずれかに_x000a_○を選択して下さい" sqref="H22 M24 H24 M16 K7:K10 C7:C10 T7:T10 M26 M30 M38 M36 W26:W43 W20 H16 W16 M28 W24 H20 M20 W22 M22 M32 M34 M42 H26:H43 M40 R16:R43 M18 H18 W18" xr:uid="{00000000-0002-0000-0600-000000000000}">
      <formula1>"　,○"</formula1>
    </dataValidation>
    <dataValidation type="list" allowBlank="1" showInputMessage="1" showErrorMessage="1" sqref="B47 B49" xr:uid="{00000000-0002-0000-0600-000001000000}">
      <formula1>"１．生産業務,２．一般事務,３．販売・サービス,４．運転・運送,５．その他"</formula1>
    </dataValidation>
  </dataValidations>
  <pageMargins left="0.78740157480314965" right="0.39370078740157483" top="0.78740157480314965" bottom="0.78740157480314965" header="0.31496062992125984" footer="0.31496062992125984"/>
  <pageSetup paperSize="9" scale="7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NM131"/>
  <sheetViews>
    <sheetView topLeftCell="JR1" workbookViewId="0">
      <selection activeCell="KB4" sqref="KB4"/>
    </sheetView>
  </sheetViews>
  <sheetFormatPr defaultColWidth="9" defaultRowHeight="11.25" x14ac:dyDescent="0.15"/>
  <cols>
    <col min="1" max="1" width="21.5" style="116" customWidth="1"/>
    <col min="2" max="12" width="10.625" style="116" customWidth="1"/>
    <col min="13" max="16" width="9" style="116"/>
    <col min="17" max="17" width="21.5" style="116" bestFit="1" customWidth="1"/>
    <col min="18" max="20" width="9" style="116"/>
    <col min="21" max="21" width="18.625" style="116" bestFit="1" customWidth="1"/>
    <col min="22" max="46" width="9" style="116"/>
    <col min="47" max="47" width="13.5" style="116" customWidth="1"/>
    <col min="48" max="95" width="9" style="116"/>
    <col min="96" max="96" width="21.75" style="116" bestFit="1" customWidth="1"/>
    <col min="97" max="142" width="9" style="116"/>
    <col min="143" max="143" width="16.5" style="116" bestFit="1" customWidth="1"/>
    <col min="144" max="154" width="9" style="116"/>
    <col min="155" max="155" width="14.875" style="116" bestFit="1" customWidth="1"/>
    <col min="156" max="161" width="9" style="116"/>
    <col min="162" max="162" width="13.875" style="194" customWidth="1"/>
    <col min="163" max="163" width="8.25" style="194" bestFit="1" customWidth="1"/>
    <col min="164" max="165" width="9" style="194"/>
    <col min="166" max="166" width="11.75" style="194" customWidth="1"/>
    <col min="167" max="170" width="9" style="194"/>
    <col min="171" max="171" width="11.25" style="116" bestFit="1" customWidth="1"/>
    <col min="172" max="182" width="9" style="116"/>
    <col min="183" max="183" width="17.25" style="116" bestFit="1" customWidth="1"/>
    <col min="184" max="207" width="9" style="116"/>
    <col min="208" max="208" width="12.25" style="116" bestFit="1" customWidth="1"/>
    <col min="209" max="220" width="9" style="116"/>
    <col min="221" max="221" width="12.25" style="116" bestFit="1" customWidth="1"/>
    <col min="222" max="274" width="9" style="116"/>
    <col min="275" max="275" width="16.5" style="116" bestFit="1" customWidth="1"/>
    <col min="276" max="279" width="9" style="116"/>
    <col min="280" max="280" width="22.25" style="116" bestFit="1" customWidth="1"/>
    <col min="281" max="282" width="9" style="116"/>
    <col min="283" max="283" width="14.875" style="116" bestFit="1" customWidth="1"/>
    <col min="284" max="293" width="9" style="116"/>
    <col min="294" max="294" width="22.5" style="116" bestFit="1" customWidth="1"/>
    <col min="295" max="295" width="12.25" style="116" bestFit="1" customWidth="1"/>
    <col min="296" max="364" width="9" style="116"/>
    <col min="365" max="365" width="13.5" style="116" bestFit="1" customWidth="1"/>
    <col min="366" max="16384" width="9" style="116"/>
  </cols>
  <sheetData>
    <row r="1" spans="1:377" x14ac:dyDescent="0.15">
      <c r="A1" s="194" t="s">
        <v>407</v>
      </c>
      <c r="B1" s="116">
        <v>3</v>
      </c>
      <c r="Q1" s="116" t="s">
        <v>650</v>
      </c>
      <c r="R1" s="116">
        <v>3</v>
      </c>
      <c r="U1" s="116" t="s">
        <v>422</v>
      </c>
      <c r="V1" s="116">
        <v>3</v>
      </c>
      <c r="AU1" s="140" t="s">
        <v>582</v>
      </c>
      <c r="AV1" s="116">
        <v>3</v>
      </c>
      <c r="CR1" s="140" t="s">
        <v>583</v>
      </c>
      <c r="CS1" s="116">
        <v>3</v>
      </c>
      <c r="EM1" s="116" t="s">
        <v>655</v>
      </c>
      <c r="EN1" s="116">
        <v>3</v>
      </c>
      <c r="EY1" s="116" t="s">
        <v>440</v>
      </c>
      <c r="EZ1" s="116">
        <v>3</v>
      </c>
      <c r="FF1" s="194" t="s">
        <v>818</v>
      </c>
      <c r="FO1" s="116" t="s">
        <v>447</v>
      </c>
      <c r="FP1" s="116">
        <v>3</v>
      </c>
      <c r="FQ1" s="151"/>
      <c r="GA1" s="116" t="s">
        <v>453</v>
      </c>
      <c r="GB1" s="116">
        <v>3</v>
      </c>
      <c r="GZ1" s="116" t="s">
        <v>478</v>
      </c>
      <c r="HA1" s="116">
        <v>3</v>
      </c>
      <c r="HM1" s="116" t="s">
        <v>487</v>
      </c>
      <c r="HN1" s="116">
        <v>3</v>
      </c>
      <c r="HW1" s="116" t="s">
        <v>488</v>
      </c>
      <c r="HX1" s="116">
        <v>3</v>
      </c>
      <c r="IH1" s="116" t="s">
        <v>501</v>
      </c>
      <c r="II1" s="116">
        <v>3</v>
      </c>
      <c r="IO1" s="116" t="s">
        <v>511</v>
      </c>
      <c r="IP1" s="116">
        <v>3</v>
      </c>
      <c r="JA1" s="116" t="s">
        <v>510</v>
      </c>
      <c r="JB1" s="116">
        <v>3</v>
      </c>
      <c r="JO1" s="116" t="s">
        <v>527</v>
      </c>
      <c r="JP1" s="116">
        <v>3</v>
      </c>
      <c r="JT1" s="194" t="s">
        <v>688</v>
      </c>
      <c r="JU1" s="194">
        <v>3</v>
      </c>
      <c r="JV1" s="194"/>
      <c r="JW1" s="116" t="s">
        <v>534</v>
      </c>
      <c r="JX1" s="116">
        <v>3</v>
      </c>
      <c r="KI1" s="683" t="s">
        <v>562</v>
      </c>
      <c r="KJ1" s="683"/>
      <c r="KK1" s="116">
        <v>3</v>
      </c>
      <c r="LA1" s="116" t="s">
        <v>563</v>
      </c>
      <c r="LB1" s="116">
        <v>3</v>
      </c>
      <c r="LK1" s="682" t="s">
        <v>671</v>
      </c>
      <c r="LL1" s="682"/>
      <c r="LM1" s="682"/>
      <c r="LN1" s="116">
        <v>3</v>
      </c>
      <c r="LU1" s="116" t="s">
        <v>567</v>
      </c>
      <c r="LV1" s="116">
        <v>3</v>
      </c>
      <c r="NA1" s="116" t="s">
        <v>578</v>
      </c>
      <c r="NB1" s="116">
        <v>3</v>
      </c>
    </row>
    <row r="2" spans="1:377" ht="22.5" customHeight="1" x14ac:dyDescent="0.15">
      <c r="A2" s="692" t="s">
        <v>651</v>
      </c>
      <c r="B2" s="666" t="s">
        <v>404</v>
      </c>
      <c r="C2" s="669"/>
      <c r="D2" s="672" t="s">
        <v>405</v>
      </c>
      <c r="E2" s="673"/>
      <c r="F2" s="673"/>
      <c r="G2" s="674"/>
      <c r="H2" s="674"/>
      <c r="I2" s="674"/>
      <c r="J2" s="675"/>
      <c r="K2" s="676" t="s">
        <v>668</v>
      </c>
      <c r="L2" s="677"/>
      <c r="M2" s="678"/>
      <c r="N2" s="676" t="s">
        <v>669</v>
      </c>
      <c r="O2" s="677"/>
      <c r="P2" s="678"/>
      <c r="Q2" s="654" t="s">
        <v>652</v>
      </c>
      <c r="R2" s="702" t="s">
        <v>607</v>
      </c>
      <c r="S2" s="702" t="s">
        <v>608</v>
      </c>
      <c r="T2" s="656" t="s">
        <v>306</v>
      </c>
      <c r="U2" s="696" t="s">
        <v>651</v>
      </c>
      <c r="V2" s="697" t="s">
        <v>409</v>
      </c>
      <c r="W2" s="697"/>
      <c r="X2" s="697"/>
      <c r="Y2" s="697"/>
      <c r="Z2" s="697"/>
      <c r="AA2" s="697"/>
      <c r="AB2" s="697"/>
      <c r="AC2" s="697"/>
      <c r="AD2" s="697"/>
      <c r="AE2" s="697"/>
      <c r="AF2" s="697"/>
      <c r="AG2" s="697"/>
      <c r="AH2" s="697"/>
      <c r="AI2" s="697"/>
      <c r="AJ2" s="697"/>
      <c r="AK2" s="697"/>
      <c r="AL2" s="697"/>
      <c r="AM2" s="697"/>
      <c r="AN2" s="697"/>
      <c r="AO2" s="697"/>
      <c r="AP2" s="697"/>
      <c r="AQ2" s="697"/>
      <c r="AR2" s="697"/>
      <c r="AS2" s="697"/>
      <c r="AT2" s="113"/>
      <c r="AU2" s="654" t="s">
        <v>651</v>
      </c>
      <c r="AV2" s="695" t="s">
        <v>423</v>
      </c>
      <c r="AW2" s="695"/>
      <c r="AX2" s="695"/>
      <c r="AY2" s="695" t="s">
        <v>424</v>
      </c>
      <c r="AZ2" s="695"/>
      <c r="BA2" s="695"/>
      <c r="BB2" s="695"/>
      <c r="BC2" s="695"/>
      <c r="BD2" s="695" t="s">
        <v>425</v>
      </c>
      <c r="BE2" s="695"/>
      <c r="BF2" s="695"/>
      <c r="BG2" s="695"/>
      <c r="BH2" s="695"/>
      <c r="BI2" s="695" t="s">
        <v>286</v>
      </c>
      <c r="BJ2" s="695"/>
      <c r="BK2" s="695"/>
      <c r="BL2" s="695"/>
      <c r="BM2" s="695"/>
      <c r="BN2" s="695" t="s">
        <v>287</v>
      </c>
      <c r="BO2" s="695"/>
      <c r="BP2" s="695"/>
      <c r="BQ2" s="695"/>
      <c r="BR2" s="695"/>
      <c r="BS2" s="695" t="s">
        <v>288</v>
      </c>
      <c r="BT2" s="695"/>
      <c r="BU2" s="695"/>
      <c r="BV2" s="695"/>
      <c r="BW2" s="695"/>
      <c r="BX2" s="695" t="s">
        <v>426</v>
      </c>
      <c r="BY2" s="695"/>
      <c r="BZ2" s="695"/>
      <c r="CA2" s="695"/>
      <c r="CB2" s="695"/>
      <c r="CC2" s="695" t="s">
        <v>290</v>
      </c>
      <c r="CD2" s="695"/>
      <c r="CE2" s="695"/>
      <c r="CF2" s="695"/>
      <c r="CG2" s="695"/>
      <c r="CH2" s="695" t="s">
        <v>291</v>
      </c>
      <c r="CI2" s="695"/>
      <c r="CJ2" s="695"/>
      <c r="CK2" s="695"/>
      <c r="CL2" s="695"/>
      <c r="CM2" s="695" t="s">
        <v>292</v>
      </c>
      <c r="CN2" s="695"/>
      <c r="CO2" s="695"/>
      <c r="CP2" s="695"/>
      <c r="CQ2" s="695"/>
      <c r="CR2" s="654" t="s">
        <v>651</v>
      </c>
      <c r="CS2" s="695" t="s">
        <v>293</v>
      </c>
      <c r="CT2" s="695"/>
      <c r="CU2" s="695"/>
      <c r="CV2" s="695"/>
      <c r="CW2" s="695"/>
      <c r="CX2" s="695" t="s">
        <v>294</v>
      </c>
      <c r="CY2" s="695"/>
      <c r="CZ2" s="695"/>
      <c r="DA2" s="695"/>
      <c r="DB2" s="695"/>
      <c r="DC2" s="695" t="s">
        <v>295</v>
      </c>
      <c r="DD2" s="695"/>
      <c r="DE2" s="695"/>
      <c r="DF2" s="695"/>
      <c r="DG2" s="695"/>
      <c r="DH2" s="695" t="s">
        <v>296</v>
      </c>
      <c r="DI2" s="695"/>
      <c r="DJ2" s="695"/>
      <c r="DK2" s="695"/>
      <c r="DL2" s="695"/>
      <c r="DM2" s="695" t="s">
        <v>297</v>
      </c>
      <c r="DN2" s="695"/>
      <c r="DO2" s="695"/>
      <c r="DP2" s="695"/>
      <c r="DQ2" s="695"/>
      <c r="DR2" s="695" t="s">
        <v>298</v>
      </c>
      <c r="DS2" s="695"/>
      <c r="DT2" s="695"/>
      <c r="DU2" s="695"/>
      <c r="DV2" s="695"/>
      <c r="DW2" s="695" t="s">
        <v>299</v>
      </c>
      <c r="DX2" s="695"/>
      <c r="DY2" s="695"/>
      <c r="DZ2" s="695"/>
      <c r="EA2" s="695"/>
      <c r="EB2" s="695" t="s">
        <v>300</v>
      </c>
      <c r="EC2" s="695"/>
      <c r="ED2" s="695"/>
      <c r="EE2" s="695"/>
      <c r="EF2" s="695"/>
      <c r="EG2" s="695" t="s">
        <v>336</v>
      </c>
      <c r="EH2" s="695"/>
      <c r="EI2" s="695"/>
      <c r="EJ2" s="695"/>
      <c r="EK2" s="695"/>
      <c r="EL2" s="705" t="s">
        <v>306</v>
      </c>
      <c r="EM2" s="707" t="s">
        <v>651</v>
      </c>
      <c r="EN2" s="713" t="s">
        <v>432</v>
      </c>
      <c r="EO2" s="243" t="s">
        <v>433</v>
      </c>
      <c r="EP2" s="709" t="s">
        <v>626</v>
      </c>
      <c r="EQ2" s="709"/>
      <c r="ER2" s="709"/>
      <c r="ES2" s="709" t="s">
        <v>316</v>
      </c>
      <c r="ET2" s="709"/>
      <c r="EU2" s="709"/>
      <c r="EV2" s="717" t="s">
        <v>434</v>
      </c>
      <c r="EW2" s="708" t="s">
        <v>656</v>
      </c>
      <c r="EX2" s="708"/>
      <c r="EY2" s="654" t="s">
        <v>651</v>
      </c>
      <c r="EZ2" s="697" t="s">
        <v>441</v>
      </c>
      <c r="FA2" s="697"/>
      <c r="FB2" s="697"/>
      <c r="FC2" s="697"/>
      <c r="FD2" s="697"/>
      <c r="FE2" s="697"/>
      <c r="FF2" s="654" t="s">
        <v>651</v>
      </c>
      <c r="FG2" s="710" t="s">
        <v>825</v>
      </c>
      <c r="FH2" s="714" t="s">
        <v>819</v>
      </c>
      <c r="FI2" s="715"/>
      <c r="FJ2" s="715"/>
      <c r="FK2" s="715"/>
      <c r="FL2" s="715"/>
      <c r="FM2" s="715"/>
      <c r="FN2" s="716"/>
      <c r="FO2" s="707" t="s">
        <v>651</v>
      </c>
      <c r="FP2" s="708" t="s">
        <v>448</v>
      </c>
      <c r="FQ2" s="708" t="s">
        <v>585</v>
      </c>
      <c r="FR2" s="709" t="s">
        <v>657</v>
      </c>
      <c r="FS2" s="709"/>
      <c r="FT2" s="709"/>
      <c r="FU2" s="709" t="s">
        <v>658</v>
      </c>
      <c r="FV2" s="709"/>
      <c r="FW2" s="709"/>
      <c r="FX2" s="709" t="s">
        <v>336</v>
      </c>
      <c r="FY2" s="709"/>
      <c r="FZ2" s="709"/>
      <c r="GA2" s="655" t="s">
        <v>653</v>
      </c>
      <c r="GB2" s="697" t="s">
        <v>454</v>
      </c>
      <c r="GC2" s="697"/>
      <c r="GD2" s="697"/>
      <c r="GE2" s="697"/>
      <c r="GF2" s="697"/>
      <c r="GG2" s="697"/>
      <c r="GH2" s="697"/>
      <c r="GI2" s="697"/>
      <c r="GJ2" s="697"/>
      <c r="GK2" s="697"/>
      <c r="GL2" s="697"/>
      <c r="GM2" s="697"/>
      <c r="GN2" s="697"/>
      <c r="GO2" s="697"/>
      <c r="GP2" s="697"/>
      <c r="GQ2" s="697"/>
      <c r="GR2" s="697"/>
      <c r="GS2" s="697"/>
      <c r="GT2" s="697"/>
      <c r="GU2" s="697"/>
      <c r="GV2" s="697"/>
      <c r="GW2" s="697"/>
      <c r="GX2" s="697"/>
      <c r="GY2" s="697"/>
      <c r="GZ2" s="654" t="s">
        <v>651</v>
      </c>
      <c r="HA2" s="650" t="s">
        <v>461</v>
      </c>
      <c r="HB2" s="650" t="s">
        <v>735</v>
      </c>
      <c r="HC2" s="650" t="s">
        <v>462</v>
      </c>
      <c r="HD2" s="650" t="s">
        <v>463</v>
      </c>
      <c r="HE2" s="650"/>
      <c r="HF2" s="650"/>
      <c r="HG2" s="650"/>
      <c r="HH2" s="650"/>
      <c r="HI2" s="650"/>
      <c r="HJ2" s="650"/>
      <c r="HK2" s="650" t="s">
        <v>464</v>
      </c>
      <c r="HL2" s="650" t="s">
        <v>465</v>
      </c>
      <c r="HM2" s="654" t="s">
        <v>651</v>
      </c>
      <c r="HN2" s="650" t="s">
        <v>479</v>
      </c>
      <c r="HO2" s="650" t="s">
        <v>480</v>
      </c>
      <c r="HP2" s="650" t="s">
        <v>481</v>
      </c>
      <c r="HQ2" s="650" t="s">
        <v>482</v>
      </c>
      <c r="HR2" s="657" t="s">
        <v>483</v>
      </c>
      <c r="HS2" s="657"/>
      <c r="HT2" s="657"/>
      <c r="HU2" s="657"/>
      <c r="HV2" s="657"/>
      <c r="HW2" s="654" t="s">
        <v>651</v>
      </c>
      <c r="HX2" s="650" t="s">
        <v>659</v>
      </c>
      <c r="HY2" s="650"/>
      <c r="HZ2" s="656" t="s">
        <v>489</v>
      </c>
      <c r="IA2" s="656"/>
      <c r="IB2" s="656"/>
      <c r="IC2" s="656"/>
      <c r="ID2" s="656"/>
      <c r="IE2" s="656" t="s">
        <v>490</v>
      </c>
      <c r="IF2" s="656"/>
      <c r="IG2" s="651" t="s">
        <v>491</v>
      </c>
      <c r="IH2" s="654" t="s">
        <v>654</v>
      </c>
      <c r="II2" s="656" t="s">
        <v>502</v>
      </c>
      <c r="IJ2" s="656"/>
      <c r="IK2" s="656"/>
      <c r="IL2" s="656" t="s">
        <v>503</v>
      </c>
      <c r="IM2" s="656"/>
      <c r="IN2" s="656"/>
      <c r="IO2" s="654" t="s">
        <v>654</v>
      </c>
      <c r="IP2" s="654"/>
      <c r="IQ2" s="656" t="s">
        <v>754</v>
      </c>
      <c r="IR2" s="656"/>
      <c r="IS2" s="656"/>
      <c r="IT2" s="656"/>
      <c r="IU2" s="656"/>
      <c r="IV2" s="656" t="s">
        <v>755</v>
      </c>
      <c r="IW2" s="656"/>
      <c r="IX2" s="656"/>
      <c r="IY2" s="656"/>
      <c r="IZ2" s="656"/>
      <c r="JA2" s="654" t="s">
        <v>651</v>
      </c>
      <c r="JB2" s="656" t="s">
        <v>512</v>
      </c>
      <c r="JC2" s="656"/>
      <c r="JD2" s="656"/>
      <c r="JE2" s="656"/>
      <c r="JF2" s="656"/>
      <c r="JG2" s="105"/>
      <c r="JH2" s="650" t="s">
        <v>513</v>
      </c>
      <c r="JI2" s="656"/>
      <c r="JJ2" s="105" t="s">
        <v>514</v>
      </c>
      <c r="JK2" s="656" t="s">
        <v>515</v>
      </c>
      <c r="JL2" s="656"/>
      <c r="JM2" s="656"/>
      <c r="JN2" s="656"/>
      <c r="JO2" s="654" t="s">
        <v>651</v>
      </c>
      <c r="JP2" s="656" t="s">
        <v>528</v>
      </c>
      <c r="JQ2" s="656"/>
      <c r="JR2" s="656"/>
      <c r="JS2" s="656"/>
      <c r="JT2" s="686" t="s">
        <v>651</v>
      </c>
      <c r="JU2" s="689" t="s">
        <v>678</v>
      </c>
      <c r="JV2" s="689" t="s">
        <v>689</v>
      </c>
      <c r="JW2" s="654" t="s">
        <v>654</v>
      </c>
      <c r="JX2" s="650" t="s">
        <v>535</v>
      </c>
      <c r="JY2" s="650" t="s">
        <v>536</v>
      </c>
      <c r="JZ2" s="650" t="s">
        <v>537</v>
      </c>
      <c r="KA2" s="650" t="s">
        <v>538</v>
      </c>
      <c r="KB2" s="650" t="s">
        <v>539</v>
      </c>
      <c r="KC2" s="650" t="s">
        <v>540</v>
      </c>
      <c r="KD2" s="650" t="s">
        <v>541</v>
      </c>
      <c r="KE2" s="650" t="s">
        <v>832</v>
      </c>
      <c r="KF2" s="650" t="s">
        <v>542</v>
      </c>
      <c r="KG2" s="650" t="s">
        <v>543</v>
      </c>
      <c r="KH2" s="656" t="s">
        <v>544</v>
      </c>
      <c r="KI2" s="654" t="s">
        <v>654</v>
      </c>
      <c r="KJ2" s="650" t="s">
        <v>547</v>
      </c>
      <c r="KK2" s="650"/>
      <c r="KL2" s="650"/>
      <c r="KM2" s="105" t="s">
        <v>548</v>
      </c>
      <c r="KN2" s="656" t="s">
        <v>549</v>
      </c>
      <c r="KO2" s="656"/>
      <c r="KP2" s="656" t="s">
        <v>550</v>
      </c>
      <c r="KQ2" s="656"/>
      <c r="KR2" s="656" t="s">
        <v>547</v>
      </c>
      <c r="KS2" s="656"/>
      <c r="KT2" s="656" t="s">
        <v>551</v>
      </c>
      <c r="KU2" s="656"/>
      <c r="KV2" s="656" t="s">
        <v>552</v>
      </c>
      <c r="KW2" s="656"/>
      <c r="KX2" s="130" t="s">
        <v>532</v>
      </c>
      <c r="KY2" s="130" t="s">
        <v>553</v>
      </c>
      <c r="KZ2" s="130" t="s">
        <v>554</v>
      </c>
      <c r="LA2" s="654" t="s">
        <v>654</v>
      </c>
      <c r="LB2" s="650" t="s">
        <v>662</v>
      </c>
      <c r="LC2" s="656"/>
      <c r="LD2" s="656"/>
      <c r="LE2" s="650" t="s">
        <v>661</v>
      </c>
      <c r="LF2" s="656"/>
      <c r="LG2" s="656"/>
      <c r="LH2" s="650" t="s">
        <v>660</v>
      </c>
      <c r="LI2" s="656"/>
      <c r="LJ2" s="656"/>
      <c r="LK2" s="107" t="s">
        <v>654</v>
      </c>
      <c r="LL2" s="105" t="s">
        <v>109</v>
      </c>
      <c r="LM2" s="130" t="s">
        <v>666</v>
      </c>
      <c r="LN2" s="130" t="s">
        <v>566</v>
      </c>
      <c r="LO2" s="656" t="s">
        <v>663</v>
      </c>
      <c r="LP2" s="656"/>
      <c r="LQ2" s="656"/>
      <c r="LR2" s="656" t="s">
        <v>664</v>
      </c>
      <c r="LS2" s="656"/>
      <c r="LT2" s="656"/>
      <c r="LU2" s="654" t="s">
        <v>651</v>
      </c>
      <c r="LV2" s="407" t="s">
        <v>568</v>
      </c>
      <c r="LW2" s="407"/>
      <c r="LX2" s="407"/>
      <c r="LY2" s="407" t="s">
        <v>569</v>
      </c>
      <c r="LZ2" s="407"/>
      <c r="MA2" s="407"/>
      <c r="MB2" s="407"/>
      <c r="MC2" s="407"/>
      <c r="MD2" s="407"/>
      <c r="ME2" s="407"/>
      <c r="MF2" s="407"/>
      <c r="MG2" s="407"/>
      <c r="MH2" s="407"/>
      <c r="MI2" s="407"/>
      <c r="MJ2" s="407"/>
      <c r="MK2" s="407"/>
      <c r="ML2" s="407"/>
      <c r="MM2" s="407"/>
      <c r="MN2" s="407"/>
      <c r="MO2" s="407"/>
      <c r="MP2" s="407"/>
      <c r="MQ2" s="407"/>
      <c r="MR2" s="407"/>
      <c r="MS2" s="407"/>
      <c r="MT2" s="407"/>
      <c r="MU2" s="407"/>
      <c r="MV2" s="407"/>
      <c r="MW2" s="407"/>
      <c r="MX2" s="407"/>
      <c r="MY2" s="407"/>
      <c r="MZ2" s="407"/>
      <c r="NA2" s="654" t="s">
        <v>654</v>
      </c>
      <c r="NB2" s="656" t="s">
        <v>194</v>
      </c>
      <c r="NC2" s="656" t="s">
        <v>195</v>
      </c>
      <c r="ND2" s="650" t="s">
        <v>579</v>
      </c>
      <c r="NE2" s="656" t="s">
        <v>243</v>
      </c>
      <c r="NF2" s="656" t="s">
        <v>580</v>
      </c>
      <c r="NG2" s="664" t="s">
        <v>667</v>
      </c>
      <c r="NH2" s="656" t="s">
        <v>194</v>
      </c>
      <c r="NI2" s="656" t="s">
        <v>195</v>
      </c>
      <c r="NJ2" s="650" t="s">
        <v>579</v>
      </c>
      <c r="NK2" s="656" t="s">
        <v>243</v>
      </c>
      <c r="NL2" s="656" t="s">
        <v>580</v>
      </c>
      <c r="NM2" s="664" t="s">
        <v>667</v>
      </c>
    </row>
    <row r="3" spans="1:377" ht="11.25" customHeight="1" x14ac:dyDescent="0.15">
      <c r="A3" s="693"/>
      <c r="B3" s="667"/>
      <c r="C3" s="670"/>
      <c r="D3" s="699"/>
      <c r="E3" s="700"/>
      <c r="F3" s="701"/>
      <c r="G3" s="672" t="s">
        <v>670</v>
      </c>
      <c r="H3" s="703"/>
      <c r="I3" s="672" t="s">
        <v>803</v>
      </c>
      <c r="J3" s="703"/>
      <c r="K3" s="679"/>
      <c r="L3" s="680"/>
      <c r="M3" s="681"/>
      <c r="N3" s="679"/>
      <c r="O3" s="680"/>
      <c r="P3" s="681"/>
      <c r="Q3" s="655"/>
      <c r="R3" s="702"/>
      <c r="S3" s="697"/>
      <c r="T3" s="656"/>
      <c r="U3" s="696"/>
      <c r="V3" s="698" t="s">
        <v>410</v>
      </c>
      <c r="W3" s="698"/>
      <c r="X3" s="698"/>
      <c r="Y3" s="698" t="s">
        <v>411</v>
      </c>
      <c r="Z3" s="698"/>
      <c r="AA3" s="698"/>
      <c r="AB3" s="698" t="s">
        <v>412</v>
      </c>
      <c r="AC3" s="698"/>
      <c r="AD3" s="698"/>
      <c r="AE3" s="698" t="s">
        <v>413</v>
      </c>
      <c r="AF3" s="698"/>
      <c r="AG3" s="698"/>
      <c r="AH3" s="698" t="s">
        <v>414</v>
      </c>
      <c r="AI3" s="698"/>
      <c r="AJ3" s="698"/>
      <c r="AK3" s="698" t="s">
        <v>415</v>
      </c>
      <c r="AL3" s="698"/>
      <c r="AM3" s="698"/>
      <c r="AN3" s="698" t="s">
        <v>416</v>
      </c>
      <c r="AO3" s="698"/>
      <c r="AP3" s="698"/>
      <c r="AQ3" s="698" t="s">
        <v>417</v>
      </c>
      <c r="AR3" s="698"/>
      <c r="AS3" s="698"/>
      <c r="AT3" s="115" t="s">
        <v>306</v>
      </c>
      <c r="AU3" s="654"/>
      <c r="AV3" s="695" t="s">
        <v>283</v>
      </c>
      <c r="AW3" s="695"/>
      <c r="AX3" s="695"/>
      <c r="AY3" s="704" t="s">
        <v>427</v>
      </c>
      <c r="AZ3" s="705" t="s">
        <v>428</v>
      </c>
      <c r="BA3" s="695" t="s">
        <v>283</v>
      </c>
      <c r="BB3" s="695"/>
      <c r="BC3" s="695"/>
      <c r="BD3" s="704" t="s">
        <v>427</v>
      </c>
      <c r="BE3" s="705" t="s">
        <v>428</v>
      </c>
      <c r="BF3" s="695" t="s">
        <v>283</v>
      </c>
      <c r="BG3" s="695"/>
      <c r="BH3" s="695"/>
      <c r="BI3" s="704" t="s">
        <v>427</v>
      </c>
      <c r="BJ3" s="705" t="s">
        <v>428</v>
      </c>
      <c r="BK3" s="695" t="s">
        <v>283</v>
      </c>
      <c r="BL3" s="695"/>
      <c r="BM3" s="695"/>
      <c r="BN3" s="704" t="s">
        <v>427</v>
      </c>
      <c r="BO3" s="705" t="s">
        <v>428</v>
      </c>
      <c r="BP3" s="695" t="s">
        <v>283</v>
      </c>
      <c r="BQ3" s="695"/>
      <c r="BR3" s="695"/>
      <c r="BS3" s="704" t="s">
        <v>427</v>
      </c>
      <c r="BT3" s="705" t="s">
        <v>428</v>
      </c>
      <c r="BU3" s="695" t="s">
        <v>283</v>
      </c>
      <c r="BV3" s="695"/>
      <c r="BW3" s="695"/>
      <c r="BX3" s="704" t="s">
        <v>427</v>
      </c>
      <c r="BY3" s="705" t="s">
        <v>428</v>
      </c>
      <c r="BZ3" s="695" t="s">
        <v>283</v>
      </c>
      <c r="CA3" s="695"/>
      <c r="CB3" s="695"/>
      <c r="CC3" s="704" t="s">
        <v>427</v>
      </c>
      <c r="CD3" s="705" t="s">
        <v>428</v>
      </c>
      <c r="CE3" s="695" t="s">
        <v>283</v>
      </c>
      <c r="CF3" s="695"/>
      <c r="CG3" s="695"/>
      <c r="CH3" s="704" t="s">
        <v>427</v>
      </c>
      <c r="CI3" s="705" t="s">
        <v>428</v>
      </c>
      <c r="CJ3" s="695" t="s">
        <v>283</v>
      </c>
      <c r="CK3" s="695"/>
      <c r="CL3" s="695"/>
      <c r="CM3" s="704" t="s">
        <v>427</v>
      </c>
      <c r="CN3" s="705" t="s">
        <v>428</v>
      </c>
      <c r="CO3" s="695" t="s">
        <v>283</v>
      </c>
      <c r="CP3" s="695"/>
      <c r="CQ3" s="695"/>
      <c r="CR3" s="654"/>
      <c r="CS3" s="704" t="s">
        <v>427</v>
      </c>
      <c r="CT3" s="705" t="s">
        <v>428</v>
      </c>
      <c r="CU3" s="695" t="s">
        <v>283</v>
      </c>
      <c r="CV3" s="695"/>
      <c r="CW3" s="695"/>
      <c r="CX3" s="704" t="s">
        <v>427</v>
      </c>
      <c r="CY3" s="705" t="s">
        <v>428</v>
      </c>
      <c r="CZ3" s="695" t="s">
        <v>283</v>
      </c>
      <c r="DA3" s="695"/>
      <c r="DB3" s="695"/>
      <c r="DC3" s="704" t="s">
        <v>427</v>
      </c>
      <c r="DD3" s="705" t="s">
        <v>428</v>
      </c>
      <c r="DE3" s="695" t="s">
        <v>283</v>
      </c>
      <c r="DF3" s="695"/>
      <c r="DG3" s="695"/>
      <c r="DH3" s="704" t="s">
        <v>427</v>
      </c>
      <c r="DI3" s="705" t="s">
        <v>428</v>
      </c>
      <c r="DJ3" s="695" t="s">
        <v>283</v>
      </c>
      <c r="DK3" s="695"/>
      <c r="DL3" s="695"/>
      <c r="DM3" s="704" t="s">
        <v>427</v>
      </c>
      <c r="DN3" s="705" t="s">
        <v>428</v>
      </c>
      <c r="DO3" s="695" t="s">
        <v>283</v>
      </c>
      <c r="DP3" s="695"/>
      <c r="DQ3" s="695"/>
      <c r="DR3" s="704" t="s">
        <v>427</v>
      </c>
      <c r="DS3" s="705" t="s">
        <v>428</v>
      </c>
      <c r="DT3" s="695" t="s">
        <v>283</v>
      </c>
      <c r="DU3" s="695"/>
      <c r="DV3" s="695"/>
      <c r="DW3" s="705" t="s">
        <v>430</v>
      </c>
      <c r="DX3" s="705" t="s">
        <v>428</v>
      </c>
      <c r="DY3" s="695" t="s">
        <v>283</v>
      </c>
      <c r="DZ3" s="695"/>
      <c r="EA3" s="695"/>
      <c r="EB3" s="704" t="s">
        <v>427</v>
      </c>
      <c r="EC3" s="705" t="s">
        <v>428</v>
      </c>
      <c r="ED3" s="695" t="s">
        <v>283</v>
      </c>
      <c r="EE3" s="695"/>
      <c r="EF3" s="695"/>
      <c r="EG3" s="704"/>
      <c r="EH3" s="705" t="s">
        <v>428</v>
      </c>
      <c r="EI3" s="695" t="s">
        <v>283</v>
      </c>
      <c r="EJ3" s="695"/>
      <c r="EK3" s="695"/>
      <c r="EL3" s="705"/>
      <c r="EM3" s="707"/>
      <c r="EN3" s="713"/>
      <c r="EO3" s="708" t="s">
        <v>435</v>
      </c>
      <c r="EP3" s="718" t="s">
        <v>436</v>
      </c>
      <c r="EQ3" s="718"/>
      <c r="ER3" s="718"/>
      <c r="ES3" s="718" t="s">
        <v>436</v>
      </c>
      <c r="ET3" s="718"/>
      <c r="EU3" s="718"/>
      <c r="EV3" s="717"/>
      <c r="EW3" s="708"/>
      <c r="EX3" s="708"/>
      <c r="EY3" s="655"/>
      <c r="EZ3" s="697" t="s">
        <v>442</v>
      </c>
      <c r="FA3" s="697"/>
      <c r="FB3" s="697"/>
      <c r="FC3" s="697" t="s">
        <v>443</v>
      </c>
      <c r="FD3" s="697" t="s">
        <v>308</v>
      </c>
      <c r="FE3" s="697" t="s">
        <v>307</v>
      </c>
      <c r="FF3" s="655"/>
      <c r="FG3" s="712"/>
      <c r="FH3" s="714" t="s">
        <v>824</v>
      </c>
      <c r="FI3" s="715"/>
      <c r="FJ3" s="715"/>
      <c r="FK3" s="715"/>
      <c r="FL3" s="714" t="s">
        <v>826</v>
      </c>
      <c r="FM3" s="715"/>
      <c r="FN3" s="710" t="s">
        <v>830</v>
      </c>
      <c r="FO3" s="719"/>
      <c r="FP3" s="720"/>
      <c r="FQ3" s="720"/>
      <c r="FR3" s="244" t="s">
        <v>449</v>
      </c>
      <c r="FS3" s="114" t="s">
        <v>450</v>
      </c>
      <c r="FT3" s="128" t="s">
        <v>451</v>
      </c>
      <c r="FU3" s="244" t="s">
        <v>449</v>
      </c>
      <c r="FV3" s="114" t="s">
        <v>450</v>
      </c>
      <c r="FW3" s="128" t="s">
        <v>451</v>
      </c>
      <c r="FX3" s="244" t="s">
        <v>449</v>
      </c>
      <c r="FY3" s="114" t="s">
        <v>450</v>
      </c>
      <c r="FZ3" s="129" t="s">
        <v>451</v>
      </c>
      <c r="GA3" s="655"/>
      <c r="GB3" s="697" t="s">
        <v>455</v>
      </c>
      <c r="GC3" s="697"/>
      <c r="GD3" s="697"/>
      <c r="GE3" s="697"/>
      <c r="GF3" s="697" t="s">
        <v>456</v>
      </c>
      <c r="GG3" s="697"/>
      <c r="GH3" s="697"/>
      <c r="GI3" s="697"/>
      <c r="GJ3" s="697" t="s">
        <v>457</v>
      </c>
      <c r="GK3" s="697"/>
      <c r="GL3" s="697"/>
      <c r="GM3" s="697"/>
      <c r="GN3" s="697" t="s">
        <v>458</v>
      </c>
      <c r="GO3" s="697"/>
      <c r="GP3" s="697"/>
      <c r="GQ3" s="697"/>
      <c r="GR3" s="697" t="s">
        <v>459</v>
      </c>
      <c r="GS3" s="697"/>
      <c r="GT3" s="697"/>
      <c r="GU3" s="697"/>
      <c r="GV3" s="697" t="s">
        <v>460</v>
      </c>
      <c r="GW3" s="697"/>
      <c r="GX3" s="697"/>
      <c r="GY3" s="697"/>
      <c r="GZ3" s="655"/>
      <c r="HA3" s="656"/>
      <c r="HB3" s="650"/>
      <c r="HC3" s="656"/>
      <c r="HD3" s="105" t="s">
        <v>466</v>
      </c>
      <c r="HE3" s="105" t="s">
        <v>467</v>
      </c>
      <c r="HF3" s="130" t="s">
        <v>468</v>
      </c>
      <c r="HG3" s="130" t="s">
        <v>469</v>
      </c>
      <c r="HH3" s="130" t="s">
        <v>470</v>
      </c>
      <c r="HI3" s="130" t="s">
        <v>471</v>
      </c>
      <c r="HJ3" s="130" t="s">
        <v>472</v>
      </c>
      <c r="HK3" s="650"/>
      <c r="HL3" s="656"/>
      <c r="HM3" s="654"/>
      <c r="HN3" s="650"/>
      <c r="HO3" s="650"/>
      <c r="HP3" s="650"/>
      <c r="HQ3" s="650"/>
      <c r="HR3" s="657" t="s">
        <v>484</v>
      </c>
      <c r="HS3" s="657"/>
      <c r="HT3" s="657" t="s">
        <v>485</v>
      </c>
      <c r="HU3" s="657"/>
      <c r="HV3" s="131"/>
      <c r="HW3" s="655"/>
      <c r="HX3" s="650"/>
      <c r="HY3" s="650"/>
      <c r="HZ3" s="661"/>
      <c r="IA3" s="662"/>
      <c r="IB3" s="651" t="s">
        <v>492</v>
      </c>
      <c r="IC3" s="651" t="s">
        <v>493</v>
      </c>
      <c r="ID3" s="651" t="s">
        <v>494</v>
      </c>
      <c r="IE3" s="658" t="s">
        <v>495</v>
      </c>
      <c r="IF3" s="658" t="s">
        <v>496</v>
      </c>
      <c r="IG3" s="652"/>
      <c r="IH3" s="654"/>
      <c r="II3" s="660" t="s">
        <v>504</v>
      </c>
      <c r="IJ3" s="650" t="s">
        <v>505</v>
      </c>
      <c r="IK3" s="650" t="s">
        <v>506</v>
      </c>
      <c r="IL3" s="650" t="s">
        <v>504</v>
      </c>
      <c r="IM3" s="650" t="s">
        <v>505</v>
      </c>
      <c r="IN3" s="650" t="s">
        <v>506</v>
      </c>
      <c r="IO3" s="654"/>
      <c r="IP3" s="654"/>
      <c r="IQ3" s="650" t="s">
        <v>507</v>
      </c>
      <c r="IR3" s="650" t="s">
        <v>58</v>
      </c>
      <c r="IS3" s="650" t="s">
        <v>59</v>
      </c>
      <c r="IT3" s="650" t="s">
        <v>508</v>
      </c>
      <c r="IU3" s="650" t="s">
        <v>509</v>
      </c>
      <c r="IV3" s="650" t="s">
        <v>507</v>
      </c>
      <c r="IW3" s="650" t="s">
        <v>58</v>
      </c>
      <c r="IX3" s="650" t="s">
        <v>59</v>
      </c>
      <c r="IY3" s="650" t="s">
        <v>508</v>
      </c>
      <c r="IZ3" s="650" t="s">
        <v>509</v>
      </c>
      <c r="JA3" s="654"/>
      <c r="JB3" s="650" t="s">
        <v>65</v>
      </c>
      <c r="JC3" s="650"/>
      <c r="JD3" s="650"/>
      <c r="JE3" s="650"/>
      <c r="JF3" s="130" t="s">
        <v>516</v>
      </c>
      <c r="JG3" s="130" t="s">
        <v>517</v>
      </c>
      <c r="JH3" s="130" t="s">
        <v>518</v>
      </c>
      <c r="JI3" s="130" t="s">
        <v>519</v>
      </c>
      <c r="JJ3" s="130" t="s">
        <v>520</v>
      </c>
      <c r="JK3" s="105" t="s">
        <v>521</v>
      </c>
      <c r="JL3" s="105" t="s">
        <v>522</v>
      </c>
      <c r="JM3" s="105" t="s">
        <v>523</v>
      </c>
      <c r="JN3" s="105" t="s">
        <v>524</v>
      </c>
      <c r="JO3" s="655"/>
      <c r="JP3" s="130" t="s">
        <v>529</v>
      </c>
      <c r="JQ3" s="130" t="s">
        <v>530</v>
      </c>
      <c r="JR3" s="130" t="s">
        <v>531</v>
      </c>
      <c r="JS3" s="130" t="s">
        <v>532</v>
      </c>
      <c r="JT3" s="687"/>
      <c r="JU3" s="690"/>
      <c r="JV3" s="690"/>
      <c r="JW3" s="663"/>
      <c r="JX3" s="663"/>
      <c r="JY3" s="663"/>
      <c r="JZ3" s="663"/>
      <c r="KA3" s="663"/>
      <c r="KB3" s="663"/>
      <c r="KC3" s="663"/>
      <c r="KD3" s="663"/>
      <c r="KE3" s="663"/>
      <c r="KF3" s="650"/>
      <c r="KG3" s="663"/>
      <c r="KH3" s="663"/>
      <c r="KI3" s="654"/>
      <c r="KJ3" s="650" t="s">
        <v>555</v>
      </c>
      <c r="KK3" s="650"/>
      <c r="KL3" s="105" t="s">
        <v>556</v>
      </c>
      <c r="KM3" s="105" t="s">
        <v>164</v>
      </c>
      <c r="KN3" s="105" t="s">
        <v>557</v>
      </c>
      <c r="KO3" s="105" t="s">
        <v>164</v>
      </c>
      <c r="KP3" s="105" t="s">
        <v>557</v>
      </c>
      <c r="KQ3" s="105" t="s">
        <v>164</v>
      </c>
      <c r="KR3" s="105" t="s">
        <v>557</v>
      </c>
      <c r="KS3" s="105" t="s">
        <v>164</v>
      </c>
      <c r="KT3" s="105" t="s">
        <v>557</v>
      </c>
      <c r="KU3" s="105" t="s">
        <v>164</v>
      </c>
      <c r="KV3" s="105" t="s">
        <v>557</v>
      </c>
      <c r="KW3" s="105" t="s">
        <v>164</v>
      </c>
      <c r="KX3" s="105" t="s">
        <v>557</v>
      </c>
      <c r="KY3" s="105" t="s">
        <v>557</v>
      </c>
      <c r="KZ3" s="105" t="s">
        <v>557</v>
      </c>
      <c r="LA3" s="654"/>
      <c r="LB3" s="105" t="s">
        <v>564</v>
      </c>
      <c r="LC3" s="105" t="s">
        <v>170</v>
      </c>
      <c r="LD3" s="105" t="s">
        <v>171</v>
      </c>
      <c r="LE3" s="105" t="s">
        <v>564</v>
      </c>
      <c r="LF3" s="105" t="s">
        <v>170</v>
      </c>
      <c r="LG3" s="105" t="s">
        <v>171</v>
      </c>
      <c r="LH3" s="105" t="s">
        <v>564</v>
      </c>
      <c r="LI3" s="105" t="s">
        <v>170</v>
      </c>
      <c r="LJ3" s="105" t="s">
        <v>171</v>
      </c>
      <c r="LK3" s="138"/>
      <c r="LL3" s="105" t="s">
        <v>557</v>
      </c>
      <c r="LM3" s="105" t="s">
        <v>557</v>
      </c>
      <c r="LN3" s="105" t="s">
        <v>557</v>
      </c>
      <c r="LO3" s="105" t="s">
        <v>564</v>
      </c>
      <c r="LP3" s="105" t="s">
        <v>170</v>
      </c>
      <c r="LQ3" s="105" t="s">
        <v>171</v>
      </c>
      <c r="LR3" s="105" t="s">
        <v>564</v>
      </c>
      <c r="LS3" s="105" t="s">
        <v>170</v>
      </c>
      <c r="LT3" s="105" t="s">
        <v>171</v>
      </c>
      <c r="LU3" s="654"/>
      <c r="LV3" s="407"/>
      <c r="LW3" s="407"/>
      <c r="LX3" s="407"/>
      <c r="LY3" s="407" t="s">
        <v>179</v>
      </c>
      <c r="LZ3" s="407"/>
      <c r="MA3" s="407" t="s">
        <v>570</v>
      </c>
      <c r="MB3" s="407"/>
      <c r="MC3" s="407" t="s">
        <v>182</v>
      </c>
      <c r="MD3" s="407"/>
      <c r="ME3" s="407" t="s">
        <v>183</v>
      </c>
      <c r="MF3" s="407"/>
      <c r="MG3" s="407" t="s">
        <v>184</v>
      </c>
      <c r="MH3" s="407"/>
      <c r="MI3" s="407" t="s">
        <v>185</v>
      </c>
      <c r="MJ3" s="407"/>
      <c r="MK3" s="407" t="s">
        <v>186</v>
      </c>
      <c r="ML3" s="407"/>
      <c r="MM3" s="407" t="s">
        <v>571</v>
      </c>
      <c r="MN3" s="407"/>
      <c r="MO3" s="407" t="s">
        <v>572</v>
      </c>
      <c r="MP3" s="407"/>
      <c r="MQ3" s="407" t="s">
        <v>190</v>
      </c>
      <c r="MR3" s="407"/>
      <c r="MS3" s="407" t="s">
        <v>208</v>
      </c>
      <c r="MT3" s="407"/>
      <c r="MU3" s="407" t="s">
        <v>191</v>
      </c>
      <c r="MV3" s="407"/>
      <c r="MW3" s="407" t="s">
        <v>192</v>
      </c>
      <c r="MX3" s="407"/>
      <c r="MY3" s="407" t="s">
        <v>193</v>
      </c>
      <c r="MZ3" s="407"/>
      <c r="NA3" s="654"/>
      <c r="NB3" s="656"/>
      <c r="NC3" s="656"/>
      <c r="ND3" s="650"/>
      <c r="NE3" s="656"/>
      <c r="NF3" s="656"/>
      <c r="NG3" s="665"/>
      <c r="NH3" s="656"/>
      <c r="NI3" s="656"/>
      <c r="NJ3" s="650"/>
      <c r="NK3" s="656"/>
      <c r="NL3" s="656"/>
      <c r="NM3" s="665"/>
    </row>
    <row r="4" spans="1:377" ht="78.75" x14ac:dyDescent="0.15">
      <c r="A4" s="694"/>
      <c r="B4" s="668"/>
      <c r="C4" s="671"/>
      <c r="D4" s="210" t="s">
        <v>636</v>
      </c>
      <c r="E4" s="211" t="s">
        <v>637</v>
      </c>
      <c r="F4" s="212" t="s">
        <v>406</v>
      </c>
      <c r="G4" s="210" t="s">
        <v>636</v>
      </c>
      <c r="H4" s="211" t="s">
        <v>637</v>
      </c>
      <c r="I4" s="210" t="s">
        <v>636</v>
      </c>
      <c r="J4" s="211" t="s">
        <v>637</v>
      </c>
      <c r="K4" s="213" t="s">
        <v>636</v>
      </c>
      <c r="L4" s="214" t="s">
        <v>637</v>
      </c>
      <c r="M4" s="215" t="s">
        <v>226</v>
      </c>
      <c r="N4" s="213" t="s">
        <v>636</v>
      </c>
      <c r="O4" s="214" t="s">
        <v>637</v>
      </c>
      <c r="P4" s="215" t="s">
        <v>226</v>
      </c>
      <c r="Q4" s="655"/>
      <c r="R4" s="108" t="s">
        <v>408</v>
      </c>
      <c r="S4" s="109" t="s">
        <v>408</v>
      </c>
      <c r="T4" s="656"/>
      <c r="U4" s="696"/>
      <c r="V4" s="109" t="s">
        <v>418</v>
      </c>
      <c r="W4" s="109" t="s">
        <v>419</v>
      </c>
      <c r="X4" s="108" t="s">
        <v>420</v>
      </c>
      <c r="Y4" s="109" t="s">
        <v>418</v>
      </c>
      <c r="Z4" s="109" t="s">
        <v>419</v>
      </c>
      <c r="AA4" s="108" t="s">
        <v>420</v>
      </c>
      <c r="AB4" s="109" t="s">
        <v>418</v>
      </c>
      <c r="AC4" s="109" t="s">
        <v>419</v>
      </c>
      <c r="AD4" s="108" t="s">
        <v>420</v>
      </c>
      <c r="AE4" s="109" t="s">
        <v>418</v>
      </c>
      <c r="AF4" s="109" t="s">
        <v>419</v>
      </c>
      <c r="AG4" s="108" t="s">
        <v>420</v>
      </c>
      <c r="AH4" s="109" t="s">
        <v>418</v>
      </c>
      <c r="AI4" s="109" t="s">
        <v>419</v>
      </c>
      <c r="AJ4" s="108" t="s">
        <v>420</v>
      </c>
      <c r="AK4" s="109" t="s">
        <v>418</v>
      </c>
      <c r="AL4" s="109" t="s">
        <v>419</v>
      </c>
      <c r="AM4" s="108" t="s">
        <v>420</v>
      </c>
      <c r="AN4" s="109" t="s">
        <v>418</v>
      </c>
      <c r="AO4" s="109" t="s">
        <v>419</v>
      </c>
      <c r="AP4" s="108" t="s">
        <v>420</v>
      </c>
      <c r="AQ4" s="109" t="s">
        <v>418</v>
      </c>
      <c r="AR4" s="109" t="s">
        <v>419</v>
      </c>
      <c r="AS4" s="108" t="s">
        <v>420</v>
      </c>
      <c r="AT4" s="115" t="s">
        <v>421</v>
      </c>
      <c r="AU4" s="654"/>
      <c r="AV4" s="121" t="s">
        <v>279</v>
      </c>
      <c r="AW4" s="119" t="s">
        <v>429</v>
      </c>
      <c r="AX4" s="121" t="s">
        <v>281</v>
      </c>
      <c r="AY4" s="704"/>
      <c r="AZ4" s="705"/>
      <c r="BA4" s="121" t="s">
        <v>279</v>
      </c>
      <c r="BB4" s="119" t="s">
        <v>429</v>
      </c>
      <c r="BC4" s="121" t="s">
        <v>281</v>
      </c>
      <c r="BD4" s="704"/>
      <c r="BE4" s="705"/>
      <c r="BF4" s="121" t="s">
        <v>279</v>
      </c>
      <c r="BG4" s="119" t="s">
        <v>429</v>
      </c>
      <c r="BH4" s="121" t="s">
        <v>281</v>
      </c>
      <c r="BI4" s="704"/>
      <c r="BJ4" s="705"/>
      <c r="BK4" s="121" t="s">
        <v>279</v>
      </c>
      <c r="BL4" s="119" t="s">
        <v>429</v>
      </c>
      <c r="BM4" s="121" t="s">
        <v>281</v>
      </c>
      <c r="BN4" s="704"/>
      <c r="BO4" s="705"/>
      <c r="BP4" s="121" t="s">
        <v>279</v>
      </c>
      <c r="BQ4" s="119" t="s">
        <v>429</v>
      </c>
      <c r="BR4" s="121" t="s">
        <v>281</v>
      </c>
      <c r="BS4" s="704"/>
      <c r="BT4" s="705"/>
      <c r="BU4" s="121" t="s">
        <v>279</v>
      </c>
      <c r="BV4" s="119" t="s">
        <v>429</v>
      </c>
      <c r="BW4" s="121" t="s">
        <v>281</v>
      </c>
      <c r="BX4" s="704"/>
      <c r="BY4" s="705"/>
      <c r="BZ4" s="121" t="s">
        <v>279</v>
      </c>
      <c r="CA4" s="119" t="s">
        <v>429</v>
      </c>
      <c r="CB4" s="121" t="s">
        <v>281</v>
      </c>
      <c r="CC4" s="704"/>
      <c r="CD4" s="705"/>
      <c r="CE4" s="121" t="s">
        <v>279</v>
      </c>
      <c r="CF4" s="119" t="s">
        <v>429</v>
      </c>
      <c r="CG4" s="121" t="s">
        <v>281</v>
      </c>
      <c r="CH4" s="704"/>
      <c r="CI4" s="705"/>
      <c r="CJ4" s="121" t="s">
        <v>279</v>
      </c>
      <c r="CK4" s="119" t="s">
        <v>429</v>
      </c>
      <c r="CL4" s="121" t="s">
        <v>281</v>
      </c>
      <c r="CM4" s="704"/>
      <c r="CN4" s="705"/>
      <c r="CO4" s="121" t="s">
        <v>279</v>
      </c>
      <c r="CP4" s="119" t="s">
        <v>429</v>
      </c>
      <c r="CQ4" s="121" t="s">
        <v>281</v>
      </c>
      <c r="CR4" s="654"/>
      <c r="CS4" s="706"/>
      <c r="CT4" s="695"/>
      <c r="CU4" s="121" t="s">
        <v>279</v>
      </c>
      <c r="CV4" s="119" t="s">
        <v>429</v>
      </c>
      <c r="CW4" s="121" t="s">
        <v>281</v>
      </c>
      <c r="CX4" s="706"/>
      <c r="CY4" s="695"/>
      <c r="CZ4" s="121" t="s">
        <v>279</v>
      </c>
      <c r="DA4" s="119" t="s">
        <v>429</v>
      </c>
      <c r="DB4" s="121" t="s">
        <v>281</v>
      </c>
      <c r="DC4" s="706"/>
      <c r="DD4" s="695"/>
      <c r="DE4" s="121" t="s">
        <v>279</v>
      </c>
      <c r="DF4" s="119" t="s">
        <v>429</v>
      </c>
      <c r="DG4" s="121" t="s">
        <v>281</v>
      </c>
      <c r="DH4" s="706"/>
      <c r="DI4" s="695"/>
      <c r="DJ4" s="121" t="s">
        <v>279</v>
      </c>
      <c r="DK4" s="119" t="s">
        <v>429</v>
      </c>
      <c r="DL4" s="121" t="s">
        <v>281</v>
      </c>
      <c r="DM4" s="706"/>
      <c r="DN4" s="695"/>
      <c r="DO4" s="121" t="s">
        <v>279</v>
      </c>
      <c r="DP4" s="119" t="s">
        <v>429</v>
      </c>
      <c r="DQ4" s="121" t="s">
        <v>281</v>
      </c>
      <c r="DR4" s="706"/>
      <c r="DS4" s="695"/>
      <c r="DT4" s="121" t="s">
        <v>279</v>
      </c>
      <c r="DU4" s="119" t="s">
        <v>429</v>
      </c>
      <c r="DV4" s="121" t="s">
        <v>281</v>
      </c>
      <c r="DW4" s="695"/>
      <c r="DX4" s="695"/>
      <c r="DY4" s="124" t="s">
        <v>279</v>
      </c>
      <c r="DZ4" s="120" t="s">
        <v>431</v>
      </c>
      <c r="EA4" s="124" t="s">
        <v>281</v>
      </c>
      <c r="EB4" s="706"/>
      <c r="EC4" s="695"/>
      <c r="ED4" s="121" t="s">
        <v>279</v>
      </c>
      <c r="EE4" s="119" t="s">
        <v>429</v>
      </c>
      <c r="EF4" s="121" t="s">
        <v>281</v>
      </c>
      <c r="EG4" s="706"/>
      <c r="EH4" s="695"/>
      <c r="EI4" s="121" t="s">
        <v>279</v>
      </c>
      <c r="EJ4" s="119" t="s">
        <v>429</v>
      </c>
      <c r="EK4" s="121" t="s">
        <v>281</v>
      </c>
      <c r="EL4" s="705"/>
      <c r="EM4" s="707"/>
      <c r="EN4" s="713"/>
      <c r="EO4" s="708"/>
      <c r="EP4" s="718"/>
      <c r="EQ4" s="718"/>
      <c r="ER4" s="718"/>
      <c r="ES4" s="718"/>
      <c r="ET4" s="718"/>
      <c r="EU4" s="718"/>
      <c r="EV4" s="717"/>
      <c r="EW4" s="245" t="s">
        <v>437</v>
      </c>
      <c r="EX4" s="246" t="s">
        <v>438</v>
      </c>
      <c r="EY4" s="655"/>
      <c r="EZ4" s="109" t="s">
        <v>444</v>
      </c>
      <c r="FA4" s="109" t="s">
        <v>445</v>
      </c>
      <c r="FB4" s="109" t="s">
        <v>446</v>
      </c>
      <c r="FC4" s="697"/>
      <c r="FD4" s="697"/>
      <c r="FE4" s="697"/>
      <c r="FF4" s="655"/>
      <c r="FG4" s="711"/>
      <c r="FH4" s="278" t="s">
        <v>827</v>
      </c>
      <c r="FI4" s="257" t="s">
        <v>823</v>
      </c>
      <c r="FJ4" s="257" t="s">
        <v>822</v>
      </c>
      <c r="FK4" s="277" t="s">
        <v>820</v>
      </c>
      <c r="FL4" s="257" t="s">
        <v>826</v>
      </c>
      <c r="FM4" s="279" t="s">
        <v>821</v>
      </c>
      <c r="FN4" s="711"/>
      <c r="FO4" s="719"/>
      <c r="FP4" s="125" t="s">
        <v>439</v>
      </c>
      <c r="FQ4" s="125"/>
      <c r="FR4" s="114" t="s">
        <v>198</v>
      </c>
      <c r="FS4" s="114" t="s">
        <v>198</v>
      </c>
      <c r="FT4" s="128" t="s">
        <v>452</v>
      </c>
      <c r="FU4" s="114" t="s">
        <v>198</v>
      </c>
      <c r="FV4" s="114" t="s">
        <v>198</v>
      </c>
      <c r="FW4" s="128" t="s">
        <v>452</v>
      </c>
      <c r="FX4" s="114" t="s">
        <v>198</v>
      </c>
      <c r="FY4" s="114" t="s">
        <v>198</v>
      </c>
      <c r="FZ4" s="129" t="s">
        <v>452</v>
      </c>
      <c r="GA4" s="655"/>
      <c r="GB4" s="109" t="s">
        <v>657</v>
      </c>
      <c r="GC4" s="109" t="s">
        <v>658</v>
      </c>
      <c r="GD4" s="109" t="s">
        <v>336</v>
      </c>
      <c r="GE4" s="109" t="s">
        <v>227</v>
      </c>
      <c r="GF4" s="109" t="s">
        <v>657</v>
      </c>
      <c r="GG4" s="109" t="s">
        <v>658</v>
      </c>
      <c r="GH4" s="109" t="s">
        <v>336</v>
      </c>
      <c r="GI4" s="109" t="s">
        <v>227</v>
      </c>
      <c r="GJ4" s="109" t="s">
        <v>657</v>
      </c>
      <c r="GK4" s="109" t="s">
        <v>658</v>
      </c>
      <c r="GL4" s="109" t="s">
        <v>336</v>
      </c>
      <c r="GM4" s="109" t="s">
        <v>227</v>
      </c>
      <c r="GN4" s="109" t="s">
        <v>657</v>
      </c>
      <c r="GO4" s="109" t="s">
        <v>658</v>
      </c>
      <c r="GP4" s="109" t="s">
        <v>336</v>
      </c>
      <c r="GQ4" s="109" t="s">
        <v>227</v>
      </c>
      <c r="GR4" s="109" t="s">
        <v>657</v>
      </c>
      <c r="GS4" s="109" t="s">
        <v>658</v>
      </c>
      <c r="GT4" s="109" t="s">
        <v>336</v>
      </c>
      <c r="GU4" s="109" t="s">
        <v>227</v>
      </c>
      <c r="GV4" s="109" t="s">
        <v>657</v>
      </c>
      <c r="GW4" s="109" t="s">
        <v>658</v>
      </c>
      <c r="GX4" s="109" t="s">
        <v>336</v>
      </c>
      <c r="GY4" s="109" t="s">
        <v>227</v>
      </c>
      <c r="GZ4" s="655"/>
      <c r="HA4" s="656"/>
      <c r="HB4" s="105" t="s">
        <v>439</v>
      </c>
      <c r="HC4" s="656"/>
      <c r="HD4" s="105" t="s">
        <v>473</v>
      </c>
      <c r="HE4" s="105" t="s">
        <v>473</v>
      </c>
      <c r="HF4" s="105" t="s">
        <v>474</v>
      </c>
      <c r="HG4" s="105" t="s">
        <v>475</v>
      </c>
      <c r="HH4" s="105" t="s">
        <v>476</v>
      </c>
      <c r="HI4" s="105"/>
      <c r="HJ4" s="105" t="s">
        <v>477</v>
      </c>
      <c r="HK4" s="105" t="s">
        <v>477</v>
      </c>
      <c r="HL4" s="105" t="s">
        <v>477</v>
      </c>
      <c r="HM4" s="655"/>
      <c r="HN4" s="656"/>
      <c r="HO4" s="650"/>
      <c r="HP4" s="650"/>
      <c r="HQ4" s="650"/>
      <c r="HR4" s="108" t="s">
        <v>10</v>
      </c>
      <c r="HS4" s="108" t="s">
        <v>307</v>
      </c>
      <c r="HT4" s="108" t="s">
        <v>486</v>
      </c>
      <c r="HU4" s="108" t="s">
        <v>11</v>
      </c>
      <c r="HV4" s="105" t="s">
        <v>306</v>
      </c>
      <c r="HW4" s="655"/>
      <c r="HX4" s="130" t="s">
        <v>497</v>
      </c>
      <c r="HY4" s="130" t="s">
        <v>498</v>
      </c>
      <c r="HZ4" s="130" t="s">
        <v>499</v>
      </c>
      <c r="IA4" s="130" t="s">
        <v>500</v>
      </c>
      <c r="IB4" s="653"/>
      <c r="IC4" s="653"/>
      <c r="ID4" s="653"/>
      <c r="IE4" s="659"/>
      <c r="IF4" s="659"/>
      <c r="IG4" s="653"/>
      <c r="IH4" s="654"/>
      <c r="II4" s="660"/>
      <c r="IJ4" s="650"/>
      <c r="IK4" s="650"/>
      <c r="IL4" s="650"/>
      <c r="IM4" s="650"/>
      <c r="IN4" s="650"/>
      <c r="IO4" s="654"/>
      <c r="IP4" s="654"/>
      <c r="IQ4" s="650"/>
      <c r="IR4" s="650"/>
      <c r="IS4" s="650"/>
      <c r="IT4" s="650"/>
      <c r="IU4" s="650"/>
      <c r="IV4" s="650"/>
      <c r="IW4" s="650"/>
      <c r="IX4" s="650"/>
      <c r="IY4" s="650"/>
      <c r="IZ4" s="650"/>
      <c r="JA4" s="654"/>
      <c r="JB4" s="105" t="s">
        <v>525</v>
      </c>
      <c r="JC4" s="654" t="s">
        <v>606</v>
      </c>
      <c r="JD4" s="654"/>
      <c r="JE4" s="105" t="s">
        <v>526</v>
      </c>
      <c r="JF4" s="105" t="s">
        <v>525</v>
      </c>
      <c r="JG4" s="105"/>
      <c r="JH4" s="105" t="s">
        <v>525</v>
      </c>
      <c r="JI4" s="105" t="s">
        <v>525</v>
      </c>
      <c r="JJ4" s="105" t="s">
        <v>525</v>
      </c>
      <c r="JK4" s="105" t="s">
        <v>44</v>
      </c>
      <c r="JL4" s="105" t="s">
        <v>44</v>
      </c>
      <c r="JM4" s="105" t="s">
        <v>44</v>
      </c>
      <c r="JN4" s="105" t="s">
        <v>44</v>
      </c>
      <c r="JO4" s="655"/>
      <c r="JP4" s="105" t="s">
        <v>533</v>
      </c>
      <c r="JQ4" s="105" t="s">
        <v>533</v>
      </c>
      <c r="JR4" s="105" t="s">
        <v>533</v>
      </c>
      <c r="JS4" s="105" t="s">
        <v>533</v>
      </c>
      <c r="JT4" s="688"/>
      <c r="JU4" s="691"/>
      <c r="JV4" s="691"/>
      <c r="JW4" s="663"/>
      <c r="JX4" s="105" t="s">
        <v>545</v>
      </c>
      <c r="JY4" s="105" t="s">
        <v>545</v>
      </c>
      <c r="JZ4" s="105" t="s">
        <v>545</v>
      </c>
      <c r="KA4" s="105" t="s">
        <v>545</v>
      </c>
      <c r="KB4" s="105" t="s">
        <v>545</v>
      </c>
      <c r="KC4" s="105" t="s">
        <v>545</v>
      </c>
      <c r="KD4" s="105" t="s">
        <v>545</v>
      </c>
      <c r="KE4" s="105" t="s">
        <v>546</v>
      </c>
      <c r="KF4" s="105" t="s">
        <v>545</v>
      </c>
      <c r="KG4" s="105" t="s">
        <v>545</v>
      </c>
      <c r="KH4" s="663"/>
      <c r="KI4" s="654"/>
      <c r="KJ4" s="105" t="s">
        <v>558</v>
      </c>
      <c r="KK4" s="105" t="s">
        <v>559</v>
      </c>
      <c r="KL4" s="105" t="s">
        <v>545</v>
      </c>
      <c r="KM4" s="105" t="s">
        <v>560</v>
      </c>
      <c r="KN4" s="105" t="s">
        <v>545</v>
      </c>
      <c r="KO4" s="105" t="s">
        <v>561</v>
      </c>
      <c r="KP4" s="105" t="s">
        <v>545</v>
      </c>
      <c r="KQ4" s="105" t="s">
        <v>561</v>
      </c>
      <c r="KR4" s="105" t="s">
        <v>545</v>
      </c>
      <c r="KS4" s="105" t="s">
        <v>561</v>
      </c>
      <c r="KT4" s="105" t="s">
        <v>545</v>
      </c>
      <c r="KU4" s="105" t="s">
        <v>561</v>
      </c>
      <c r="KV4" s="105" t="s">
        <v>545</v>
      </c>
      <c r="KW4" s="105" t="s">
        <v>561</v>
      </c>
      <c r="KX4" s="105" t="s">
        <v>545</v>
      </c>
      <c r="KY4" s="105" t="s">
        <v>545</v>
      </c>
      <c r="KZ4" s="105" t="s">
        <v>545</v>
      </c>
      <c r="LA4" s="654"/>
      <c r="LB4" s="105" t="s">
        <v>565</v>
      </c>
      <c r="LC4" s="105" t="s">
        <v>565</v>
      </c>
      <c r="LD4" s="105" t="s">
        <v>565</v>
      </c>
      <c r="LE4" s="105" t="s">
        <v>565</v>
      </c>
      <c r="LF4" s="105" t="s">
        <v>565</v>
      </c>
      <c r="LG4" s="105" t="s">
        <v>565</v>
      </c>
      <c r="LH4" s="105" t="s">
        <v>565</v>
      </c>
      <c r="LI4" s="105" t="s">
        <v>565</v>
      </c>
      <c r="LJ4" s="105" t="s">
        <v>565</v>
      </c>
      <c r="LK4" s="138"/>
      <c r="LL4" s="216"/>
      <c r="LM4" s="216"/>
      <c r="LN4" s="216"/>
      <c r="LO4" s="105" t="s">
        <v>565</v>
      </c>
      <c r="LP4" s="105" t="s">
        <v>565</v>
      </c>
      <c r="LQ4" s="105" t="s">
        <v>565</v>
      </c>
      <c r="LR4" s="105" t="s">
        <v>565</v>
      </c>
      <c r="LS4" s="105" t="s">
        <v>565</v>
      </c>
      <c r="LT4" s="105" t="s">
        <v>565</v>
      </c>
      <c r="LU4" s="654"/>
      <c r="LV4" s="104" t="s">
        <v>573</v>
      </c>
      <c r="LW4" s="104" t="s">
        <v>574</v>
      </c>
      <c r="LX4" s="104" t="s">
        <v>575</v>
      </c>
      <c r="LY4" s="104" t="s">
        <v>576</v>
      </c>
      <c r="LZ4" s="104" t="s">
        <v>577</v>
      </c>
      <c r="MA4" s="104" t="s">
        <v>576</v>
      </c>
      <c r="MB4" s="104" t="s">
        <v>577</v>
      </c>
      <c r="MC4" s="104" t="s">
        <v>576</v>
      </c>
      <c r="MD4" s="104" t="s">
        <v>577</v>
      </c>
      <c r="ME4" s="104" t="s">
        <v>576</v>
      </c>
      <c r="MF4" s="104" t="s">
        <v>577</v>
      </c>
      <c r="MG4" s="104" t="s">
        <v>576</v>
      </c>
      <c r="MH4" s="104" t="s">
        <v>577</v>
      </c>
      <c r="MI4" s="104" t="s">
        <v>576</v>
      </c>
      <c r="MJ4" s="104" t="s">
        <v>577</v>
      </c>
      <c r="MK4" s="104" t="s">
        <v>576</v>
      </c>
      <c r="ML4" s="104" t="s">
        <v>577</v>
      </c>
      <c r="MM4" s="104" t="s">
        <v>576</v>
      </c>
      <c r="MN4" s="104" t="s">
        <v>577</v>
      </c>
      <c r="MO4" s="104" t="s">
        <v>576</v>
      </c>
      <c r="MP4" s="104" t="s">
        <v>577</v>
      </c>
      <c r="MQ4" s="104" t="s">
        <v>576</v>
      </c>
      <c r="MR4" s="104" t="s">
        <v>577</v>
      </c>
      <c r="MS4" s="104" t="s">
        <v>576</v>
      </c>
      <c r="MT4" s="104" t="s">
        <v>577</v>
      </c>
      <c r="MU4" s="104" t="s">
        <v>576</v>
      </c>
      <c r="MV4" s="104" t="s">
        <v>577</v>
      </c>
      <c r="MW4" s="104" t="s">
        <v>576</v>
      </c>
      <c r="MX4" s="104" t="s">
        <v>577</v>
      </c>
      <c r="MY4" s="104" t="s">
        <v>576</v>
      </c>
      <c r="MZ4" s="104" t="s">
        <v>577</v>
      </c>
      <c r="NA4" s="654"/>
      <c r="NB4" s="105" t="s">
        <v>533</v>
      </c>
      <c r="NC4" s="105"/>
      <c r="ND4" s="105" t="s">
        <v>198</v>
      </c>
      <c r="NE4" s="105" t="s">
        <v>197</v>
      </c>
      <c r="NF4" s="105" t="s">
        <v>198</v>
      </c>
      <c r="NG4" s="105" t="s">
        <v>198</v>
      </c>
      <c r="NH4" s="105" t="s">
        <v>581</v>
      </c>
      <c r="NI4" s="105"/>
      <c r="NJ4" s="105" t="s">
        <v>198</v>
      </c>
      <c r="NK4" s="105" t="s">
        <v>197</v>
      </c>
      <c r="NL4" s="105" t="s">
        <v>198</v>
      </c>
      <c r="NM4" s="105" t="s">
        <v>198</v>
      </c>
    </row>
    <row r="5" spans="1:377" ht="13.5" x14ac:dyDescent="0.15">
      <c r="A5" s="111">
        <f>表紙!$C$7</f>
        <v>0</v>
      </c>
      <c r="B5" s="223" t="str">
        <f>IF(Ⅰ.!C6="○",1,IF(Ⅰ.!C8="○",2,IF(Ⅰ.!C10="○",3,IF(Ⅰ.!C12="○",4,IF(Ⅰ.!I6="○",5,IF(Ⅰ.!I8="○",6,IF(Ⅰ.!I10="○",7,"")))))))</f>
        <v/>
      </c>
      <c r="C5" s="207" t="s">
        <v>226</v>
      </c>
      <c r="D5" s="208">
        <f>Ⅰ.!B40</f>
        <v>0</v>
      </c>
      <c r="E5" s="208">
        <f>Ⅰ.!D40</f>
        <v>0</v>
      </c>
      <c r="F5" s="208" t="str">
        <f>Ⅰ.!F40</f>
        <v/>
      </c>
      <c r="G5" s="209">
        <f>Ⅰ.!H40</f>
        <v>0</v>
      </c>
      <c r="H5" s="209">
        <f>Ⅰ.!J40</f>
        <v>0</v>
      </c>
      <c r="I5" s="209">
        <f>Ⅰ.!L40</f>
        <v>0</v>
      </c>
      <c r="J5" s="209">
        <f>Ⅰ.!N40</f>
        <v>0</v>
      </c>
      <c r="K5" s="209">
        <f>Ⅰ.!B45</f>
        <v>0</v>
      </c>
      <c r="L5" s="209">
        <f>Ⅰ.!D45</f>
        <v>0</v>
      </c>
      <c r="M5" s="248" t="str">
        <f>Ⅰ.!F45</f>
        <v/>
      </c>
      <c r="N5" s="137">
        <f>Ⅰ.!H45</f>
        <v>0</v>
      </c>
      <c r="O5" s="137">
        <f>Ⅰ.!J45</f>
        <v>0</v>
      </c>
      <c r="P5" s="248" t="str">
        <f>Ⅰ.!L45</f>
        <v/>
      </c>
      <c r="Q5" s="112">
        <f>表紙!C7</f>
        <v>0</v>
      </c>
      <c r="R5" s="110" t="str">
        <f>IF(Ⅱ.!F5="","",Ⅱ.!F5)</f>
        <v/>
      </c>
      <c r="S5" s="110" t="str">
        <f>IF(Ⅱ.!L5="","",Ⅱ.!L5)</f>
        <v/>
      </c>
      <c r="T5" s="110" t="str">
        <f>IF(Ⅱ.!P5="","",Ⅱ.!P5)</f>
        <v/>
      </c>
      <c r="U5" s="117">
        <f>表紙!C7</f>
        <v>0</v>
      </c>
      <c r="V5" s="156" t="str">
        <f>IF(Ⅱ.!D22="","",Ⅱ.!D22)</f>
        <v/>
      </c>
      <c r="W5" s="156" t="str">
        <f>IF(Ⅱ.!D24="","",Ⅱ.!D24)</f>
        <v/>
      </c>
      <c r="X5" s="156" t="str">
        <f>IF(Ⅱ.!D26="","",Ⅱ.!D26)</f>
        <v/>
      </c>
      <c r="Y5" s="156" t="str">
        <f>IF(Ⅱ.!G22="","",Ⅱ.!G22)</f>
        <v/>
      </c>
      <c r="Z5" s="156" t="str">
        <f>IF(Ⅱ.!G24="","",Ⅱ.!G24)</f>
        <v/>
      </c>
      <c r="AA5" s="156" t="str">
        <f>IF(Ⅱ.!G26="","",Ⅱ.!G26)</f>
        <v/>
      </c>
      <c r="AB5" s="156" t="str">
        <f>IF(Ⅱ.!J22="","",Ⅱ.!J22)</f>
        <v/>
      </c>
      <c r="AC5" s="156" t="str">
        <f>IF(Ⅱ.!J24="","",Ⅱ.!J24)</f>
        <v/>
      </c>
      <c r="AD5" s="156" t="str">
        <f>IF(Ⅱ.!J26="","",Ⅱ.!J26)</f>
        <v/>
      </c>
      <c r="AE5" s="156" t="str">
        <f>IF(Ⅱ.!L22="","",Ⅱ.!L22)</f>
        <v/>
      </c>
      <c r="AF5" s="156" t="str">
        <f>IF(Ⅱ.!L24="","",Ⅱ.!L24)</f>
        <v/>
      </c>
      <c r="AG5" s="156" t="str">
        <f>IF(Ⅱ.!L26="","",Ⅱ.!L26)</f>
        <v/>
      </c>
      <c r="AH5" s="156" t="str">
        <f>IF(Ⅱ.!N22="","",Ⅱ.!N22)</f>
        <v/>
      </c>
      <c r="AI5" s="156" t="str">
        <f>IF(Ⅱ.!N24="","",Ⅱ.!N24)</f>
        <v/>
      </c>
      <c r="AJ5" s="156" t="str">
        <f>IF(Ⅱ.!N26="","",Ⅱ.!N26)</f>
        <v/>
      </c>
      <c r="AK5" s="156" t="str">
        <f>IF(Ⅱ.!P22="","",Ⅱ.!P22)</f>
        <v/>
      </c>
      <c r="AL5" s="156" t="str">
        <f>IF(Ⅱ.!P24="","",Ⅱ.!P24)</f>
        <v/>
      </c>
      <c r="AM5" s="156" t="str">
        <f>IF(Ⅱ.!P26="","",Ⅱ.!P26)</f>
        <v/>
      </c>
      <c r="AN5" s="156" t="str">
        <f>IF(Ⅱ.!R22="","",Ⅱ.!R22)</f>
        <v/>
      </c>
      <c r="AO5" s="156" t="str">
        <f>IF(Ⅱ.!R24="","",Ⅱ.!R24)</f>
        <v/>
      </c>
      <c r="AP5" s="156" t="str">
        <f>IF(Ⅱ.!R26="","",Ⅱ.!R26)</f>
        <v/>
      </c>
      <c r="AQ5" s="156" t="str">
        <f>IF(Ⅱ.!T22="","",Ⅱ.!T22)</f>
        <v/>
      </c>
      <c r="AR5" s="156" t="str">
        <f>IF(Ⅱ.!T24="","",Ⅱ.!T24)</f>
        <v/>
      </c>
      <c r="AS5" s="156" t="str">
        <f>IF(Ⅱ.!T26="","",Ⅱ.!T26)</f>
        <v/>
      </c>
      <c r="AT5" s="165" t="str">
        <f>IF(Ⅱ.!B29="○","1",IF(Ⅱ.!B30="○","2",IF(Ⅱ.!B31="○","3","")))</f>
        <v/>
      </c>
      <c r="AU5" s="122">
        <f>表紙!C7</f>
        <v>0</v>
      </c>
      <c r="AV5" s="109" t="str">
        <f>IF(Ⅱ.!$L52="○","○","")</f>
        <v/>
      </c>
      <c r="AW5" s="249" t="str">
        <f>IF(Ⅱ.!$N52="○","○","")</f>
        <v/>
      </c>
      <c r="AX5" s="249" t="str">
        <f>IF(Ⅱ.!$P52="○","○","")</f>
        <v/>
      </c>
      <c r="AY5" s="250" t="str">
        <f>IF(Ⅱ.!$I53="○","○","")</f>
        <v/>
      </c>
      <c r="AZ5" s="147" t="str">
        <f>IF(Ⅱ.!$J53="","",Ⅱ.!$J53)</f>
        <v/>
      </c>
      <c r="BA5" s="123" t="str">
        <f>IF(Ⅱ.!$L53="○","○","")</f>
        <v/>
      </c>
      <c r="BB5" s="123" t="str">
        <f>IF(Ⅱ.!$N53="○","○","")</f>
        <v/>
      </c>
      <c r="BC5" s="123" t="str">
        <f>IF(Ⅱ.!$P53="○","○","")</f>
        <v/>
      </c>
      <c r="BD5" s="108" t="str">
        <f>IF(Ⅱ.!$I54="○","○","")</f>
        <v/>
      </c>
      <c r="BE5" s="147" t="str">
        <f>IF(Ⅱ.!$J54="","",Ⅱ.!$J54)</f>
        <v/>
      </c>
      <c r="BF5" s="123" t="str">
        <f>IF(Ⅱ.!$L54="○","○","")</f>
        <v/>
      </c>
      <c r="BG5" s="123" t="str">
        <f>IF(Ⅱ.!$N54="○","○","")</f>
        <v/>
      </c>
      <c r="BH5" s="123" t="str">
        <f>IF(Ⅱ.!$P54="○","○","")</f>
        <v/>
      </c>
      <c r="BI5" s="108" t="str">
        <f>IF(Ⅱ.!$I55="○","○","")</f>
        <v/>
      </c>
      <c r="BJ5" s="123" t="str">
        <f>IF(Ⅱ.!$J55="","",Ⅱ.!$J55)</f>
        <v/>
      </c>
      <c r="BK5" s="123" t="str">
        <f>IF(Ⅱ.!$L55="○","○","")</f>
        <v/>
      </c>
      <c r="BL5" s="123" t="str">
        <f>IF(Ⅱ.!$N55="○","○","")</f>
        <v/>
      </c>
      <c r="BM5" s="123" t="str">
        <f>IF(Ⅱ.!$P55="○","○","")</f>
        <v/>
      </c>
      <c r="BN5" s="108" t="str">
        <f>IF(Ⅱ.!$I56="○","○","")</f>
        <v/>
      </c>
      <c r="BO5" s="123" t="str">
        <f>IF(Ⅱ.!$J56="","",Ⅱ.!$J56)</f>
        <v/>
      </c>
      <c r="BP5" s="123" t="str">
        <f>IF(Ⅱ.!$L56="○","○","")</f>
        <v/>
      </c>
      <c r="BQ5" s="123" t="str">
        <f>IF(Ⅱ.!$N56="○","○","")</f>
        <v/>
      </c>
      <c r="BR5" s="123" t="str">
        <f>IF(Ⅱ.!$P56="○","○","")</f>
        <v/>
      </c>
      <c r="BS5" s="108" t="str">
        <f>IF(Ⅱ.!$I57="○","○","")</f>
        <v/>
      </c>
      <c r="BT5" s="123" t="str">
        <f>IF(Ⅱ.!$J57="","",Ⅱ.!$J57)</f>
        <v/>
      </c>
      <c r="BU5" s="123" t="str">
        <f>IF(Ⅱ.!$L57="○","○","")</f>
        <v/>
      </c>
      <c r="BV5" s="123" t="str">
        <f>IF(Ⅱ.!$N57="○","○","")</f>
        <v/>
      </c>
      <c r="BW5" s="123" t="str">
        <f>IF(Ⅱ.!$P57="○","○","")</f>
        <v/>
      </c>
      <c r="BX5" s="108" t="str">
        <f>IF(Ⅱ.!$I58="○","○","")</f>
        <v/>
      </c>
      <c r="BY5" s="147" t="str">
        <f>IF(Ⅱ.!$J58="","",Ⅱ.!$J58)</f>
        <v/>
      </c>
      <c r="BZ5" s="123" t="str">
        <f>IF(Ⅱ.!$L58="○","○","")</f>
        <v/>
      </c>
      <c r="CA5" s="123" t="str">
        <f>IF(Ⅱ.!$N58="○","○","")</f>
        <v/>
      </c>
      <c r="CB5" s="123" t="str">
        <f>IF(Ⅱ.!$P58="○","○","")</f>
        <v/>
      </c>
      <c r="CC5" s="108" t="str">
        <f>IF(Ⅱ.!$I59="○","○","")</f>
        <v/>
      </c>
      <c r="CD5" s="123" t="str">
        <f>IF(Ⅱ.!$J59="","",Ⅱ.!$J59)</f>
        <v/>
      </c>
      <c r="CE5" s="123" t="str">
        <f>IF(Ⅱ.!$L59="○","○","")</f>
        <v/>
      </c>
      <c r="CF5" s="123" t="str">
        <f>IF(Ⅱ.!$N59="○","○","")</f>
        <v/>
      </c>
      <c r="CG5" s="123" t="str">
        <f>IF(Ⅱ.!$P59="○","○","")</f>
        <v/>
      </c>
      <c r="CH5" s="108" t="str">
        <f>IF(Ⅱ.!$I60="○","○","")</f>
        <v/>
      </c>
      <c r="CI5" s="123" t="str">
        <f>IF(Ⅱ.!$J60="","",Ⅱ.!$J60)</f>
        <v/>
      </c>
      <c r="CJ5" s="123" t="str">
        <f>IF(Ⅱ.!$L60="○","○","")</f>
        <v/>
      </c>
      <c r="CK5" s="123" t="str">
        <f>IF(Ⅱ.!$N60="○","○","")</f>
        <v/>
      </c>
      <c r="CL5" s="123" t="str">
        <f>IF(Ⅱ.!$P60="○","○","")</f>
        <v/>
      </c>
      <c r="CM5" s="108" t="str">
        <f>IF(Ⅱ.!$I61="○","○","")</f>
        <v/>
      </c>
      <c r="CN5" s="123" t="str">
        <f>IF(Ⅱ.!$J61="","",Ⅱ.!$J61)</f>
        <v/>
      </c>
      <c r="CO5" s="123" t="str">
        <f>IF(Ⅱ.!$L61="○","○","")</f>
        <v/>
      </c>
      <c r="CP5" s="123" t="str">
        <f>IF(Ⅱ.!$N61="○","○","")</f>
        <v/>
      </c>
      <c r="CQ5" s="123" t="str">
        <f>IF(Ⅱ.!$P61="○","○","")</f>
        <v/>
      </c>
      <c r="CR5" s="122">
        <f>表紙!C7</f>
        <v>0</v>
      </c>
      <c r="CS5" s="108" t="str">
        <f>IF(Ⅱ.!$I62="○","○","")</f>
        <v/>
      </c>
      <c r="CT5" s="147" t="str">
        <f>IF(Ⅱ.!$J62="","",Ⅱ.!$J62)</f>
        <v/>
      </c>
      <c r="CU5" s="123" t="str">
        <f>IF(Ⅱ.!$L62="○","○","")</f>
        <v/>
      </c>
      <c r="CV5" s="123" t="str">
        <f>IF(Ⅱ.!$N62="○","○","")</f>
        <v/>
      </c>
      <c r="CW5" s="123" t="str">
        <f>IF(Ⅱ.!$P62="○","○","")</f>
        <v/>
      </c>
      <c r="CX5" s="108" t="str">
        <f>IF(Ⅱ.!$I63="○","○","")</f>
        <v/>
      </c>
      <c r="CY5" s="147" t="str">
        <f>IF(Ⅱ.!$J63="","",Ⅱ.!$J63)</f>
        <v/>
      </c>
      <c r="CZ5" s="123" t="str">
        <f>IF(Ⅱ.!$L63="○","○","")</f>
        <v/>
      </c>
      <c r="DA5" s="123" t="str">
        <f>IF(Ⅱ.!$N63="○","○","")</f>
        <v/>
      </c>
      <c r="DB5" s="123" t="str">
        <f>IF(Ⅱ.!$P63="○","○","")</f>
        <v/>
      </c>
      <c r="DC5" s="108" t="str">
        <f>IF(Ⅱ.!$I64="○","○","")</f>
        <v/>
      </c>
      <c r="DD5" s="147" t="str">
        <f>IF(Ⅱ.!$J64="","",Ⅱ.!$J64)</f>
        <v/>
      </c>
      <c r="DE5" s="123" t="str">
        <f>IF(Ⅱ.!$L64="○","○","")</f>
        <v/>
      </c>
      <c r="DF5" s="123" t="str">
        <f>IF(Ⅱ.!$N64="○","○","")</f>
        <v/>
      </c>
      <c r="DG5" s="123" t="str">
        <f>IF(Ⅱ.!$P64="○","○","")</f>
        <v/>
      </c>
      <c r="DH5" s="108" t="str">
        <f>IF(Ⅱ.!$I65="○","○","")</f>
        <v/>
      </c>
      <c r="DI5" s="147" t="str">
        <f>IF(Ⅱ.!$J65="","",Ⅱ.!$J65)</f>
        <v/>
      </c>
      <c r="DJ5" s="123" t="str">
        <f>IF(Ⅱ.!$L65="○","○","")</f>
        <v/>
      </c>
      <c r="DK5" s="123" t="str">
        <f>IF(Ⅱ.!$N65="○","○","")</f>
        <v/>
      </c>
      <c r="DL5" s="123" t="str">
        <f>IF(Ⅱ.!$P65="○","○","")</f>
        <v/>
      </c>
      <c r="DM5" s="108" t="str">
        <f>IF(Ⅱ.!$I66="○","○","")</f>
        <v/>
      </c>
      <c r="DN5" s="147" t="str">
        <f>IF(Ⅱ.!$J66="","",Ⅱ.!$J66)</f>
        <v/>
      </c>
      <c r="DO5" s="123" t="str">
        <f>IF(Ⅱ.!$L66="○","○","")</f>
        <v/>
      </c>
      <c r="DP5" s="123" t="str">
        <f>IF(Ⅱ.!$N66="○","○","")</f>
        <v/>
      </c>
      <c r="DQ5" s="123" t="str">
        <f>IF(Ⅱ.!$P66="○","○","")</f>
        <v/>
      </c>
      <c r="DR5" s="108" t="str">
        <f>IF(Ⅱ.!$I67="○","○","")</f>
        <v/>
      </c>
      <c r="DS5" s="147" t="str">
        <f>IF(Ⅱ.!$J67="","",Ⅱ.!$J67)</f>
        <v/>
      </c>
      <c r="DT5" s="123" t="str">
        <f>IF(Ⅱ.!$L67="○","○","")</f>
        <v/>
      </c>
      <c r="DU5" s="123" t="str">
        <f>IF(Ⅱ.!$N67="○","○","")</f>
        <v/>
      </c>
      <c r="DV5" s="123" t="str">
        <f>IF(Ⅱ.!$P67="○","○","")</f>
        <v/>
      </c>
      <c r="DW5" s="108" t="str">
        <f>IF(Ⅱ.!$I68="○","○","")</f>
        <v/>
      </c>
      <c r="DX5" s="147" t="str">
        <f>IF(Ⅱ.!$J68="","",Ⅱ.!$J68)</f>
        <v/>
      </c>
      <c r="DY5" s="123" t="str">
        <f>IF(Ⅱ.!$L68="○","○","")</f>
        <v/>
      </c>
      <c r="DZ5" s="123" t="str">
        <f>IF(Ⅱ.!$N68="○","○","")</f>
        <v/>
      </c>
      <c r="EA5" s="123" t="str">
        <f>IF(Ⅱ.!$P68="○","○","")</f>
        <v/>
      </c>
      <c r="EB5" s="108" t="str">
        <f>IF(Ⅱ.!$I69="○","○","")</f>
        <v/>
      </c>
      <c r="EC5" s="147" t="str">
        <f>IF(Ⅱ.!$J69="","",Ⅱ.!$J69)</f>
        <v/>
      </c>
      <c r="ED5" s="123" t="str">
        <f>IF(Ⅱ.!$L69="○","○","")</f>
        <v/>
      </c>
      <c r="EE5" s="123" t="str">
        <f>IF(Ⅱ.!$N69="○","○","")</f>
        <v/>
      </c>
      <c r="EF5" s="123" t="str">
        <f>IF(Ⅱ.!$P69="○","○","")</f>
        <v/>
      </c>
      <c r="EG5" s="108" t="str">
        <f>IF(Ⅱ.!$D70&lt;&gt;"",$D70,"")</f>
        <v/>
      </c>
      <c r="EH5" s="147" t="str">
        <f>IF(Ⅱ.!$J70="","",Ⅱ.!$J70)</f>
        <v/>
      </c>
      <c r="EI5" s="123" t="str">
        <f>IF(Ⅱ.!$L70="○","○","")</f>
        <v/>
      </c>
      <c r="EJ5" s="123" t="str">
        <f>IF(Ⅱ.!$N70="○","○","")</f>
        <v/>
      </c>
      <c r="EK5" s="123" t="str">
        <f>IF(Ⅱ.!$P70="○","○","")</f>
        <v/>
      </c>
      <c r="EL5" s="105"/>
      <c r="EM5" s="122">
        <f>表紙!C7</f>
        <v>0</v>
      </c>
      <c r="EN5" s="125" t="str">
        <f>IF(Ⅱ.!C93="○","あり",IF(Ⅱ.!G93="○","なし",""))</f>
        <v/>
      </c>
      <c r="EO5" s="125" t="str">
        <f>IF(Ⅱ.!G93="○","-",IF(Ⅱ.!L92="○",1,IF(Ⅱ.!L93="○",2,IF(Ⅱ.!L94="○",3,""))))</f>
        <v/>
      </c>
      <c r="EP5" s="126" t="str">
        <f>IF(Ⅱ.!F100="","",Ⅱ.!F100)</f>
        <v/>
      </c>
      <c r="EQ5" s="126" t="str">
        <f>IF(Ⅱ.!J100="","",Ⅱ.!J100)</f>
        <v/>
      </c>
      <c r="ER5" s="126" t="str">
        <f>IF(Ⅱ.!L100="","",Ⅱ.!L100)</f>
        <v/>
      </c>
      <c r="ES5" s="126" t="str">
        <f>IF(Ⅱ.!F102="","",Ⅱ.!F102)</f>
        <v/>
      </c>
      <c r="ET5" s="126" t="str">
        <f>IF(Ⅱ.!J102="","",Ⅱ.!J102)</f>
        <v/>
      </c>
      <c r="EU5" s="126" t="str">
        <f>IF(Ⅱ.!L102="","",Ⅱ.!L102)</f>
        <v/>
      </c>
      <c r="EV5" s="125" t="str">
        <f>IF(Ⅱ.!O100="","",Ⅱ.!O100)</f>
        <v/>
      </c>
      <c r="EW5" s="125" t="str">
        <f>IF(Ⅱ.!F107="○",1,IF(Ⅱ.!F108="○",2,IF(Ⅱ.!F109="○",3,IF(Ⅱ.!F110="○",4,""))))</f>
        <v/>
      </c>
      <c r="EX5" s="125" t="str">
        <f>IF(Ⅱ.!F111="○",1,IF(Ⅱ.!F112="○",2,IF(Ⅱ.!F113="○",3,IF(Ⅱ.!F114="○",4,""))))</f>
        <v/>
      </c>
      <c r="EY5" s="122">
        <f>表紙!C7</f>
        <v>0</v>
      </c>
      <c r="EZ5" s="127" t="str">
        <f>IF(Ⅱ.!D80="","",Ⅱ.!D80)</f>
        <v/>
      </c>
      <c r="FA5" s="127" t="str">
        <f>IF(Ⅱ.!G80="","",Ⅱ.!G80)</f>
        <v/>
      </c>
      <c r="FB5" s="127" t="str">
        <f>IF(Ⅱ.!J80="","",Ⅱ.!J80)</f>
        <v/>
      </c>
      <c r="FC5" s="127" t="str">
        <f>IF(Ⅱ.!L80="","",Ⅱ.!L80)</f>
        <v/>
      </c>
      <c r="FD5" s="127" t="str">
        <f>IF(Ⅱ.!N80="","",Ⅱ.!N80)</f>
        <v/>
      </c>
      <c r="FE5" s="127" t="str">
        <f>IF(Ⅱ.!P80="","",Ⅱ.!P80)</f>
        <v/>
      </c>
      <c r="FF5" s="122">
        <f>表紙!C7</f>
        <v>0</v>
      </c>
      <c r="FG5" s="127" t="str">
        <f>IF(Ⅱ.!C121="○","あり",IF(Ⅱ.!G121="○","なし",""))</f>
        <v/>
      </c>
      <c r="FH5" s="280" t="str">
        <f>IF(Ⅱ.!L120="○","あり","")</f>
        <v/>
      </c>
      <c r="FI5" s="127" t="str">
        <f>IF(AND(Ⅱ.!L120="○",Ⅱ.!B126="○"),IF(Ⅱ.!I126&lt;&gt;"",Ⅱ.!I126,""),IF(AND(Ⅱ.!L120="○",Ⅱ.!B128="○"),"期限なし",""))</f>
        <v/>
      </c>
      <c r="FJ5" s="127" t="str">
        <f>IF(AND(Ⅱ.!L120="○",Ⅱ.!B127="○"),IF(Ⅱ.!I127&lt;&gt;"",Ⅱ.!I127,""),IF(AND(Ⅱ.!L120="○",Ⅱ.!B128="○"),"上限なし",""))</f>
        <v/>
      </c>
      <c r="FK5" s="281" t="str">
        <f>IF(AND(Ⅱ.!L120="○",Ⅱ.!B129="○"),"○","")</f>
        <v/>
      </c>
      <c r="FL5" s="127" t="str">
        <f>IF(Ⅱ.!L121="○","あり","")</f>
        <v/>
      </c>
      <c r="FM5" s="282" t="str">
        <f>IF(AND(Ⅱ.!L121="○",Ⅱ.!L126="○"),IF(Ⅱ.!S126&lt;&gt;"",Ⅱ.!S126,""),IF(AND(Ⅱ.!L121="○",Ⅱ.!L127="○"),"上限なし",""))</f>
        <v/>
      </c>
      <c r="FN5" s="127" t="str">
        <f>IF(Ⅱ.!L122="○","あり","")</f>
        <v/>
      </c>
      <c r="FO5" s="122">
        <f>表紙!C7</f>
        <v>0</v>
      </c>
      <c r="FP5" s="125" t="str">
        <f>IF(Ⅲ.!B6="○",1,IF(Ⅲ.!B7="○",2,IF(Ⅲ.!B8="○",3,IF(Ⅲ.!B9="○",4,IF(Ⅲ.!B10="○",5,IF(Ⅲ.!B11="○",IF(Ⅲ.!O6="○","業績連動",IF(Ⅲ.!O6="○","業績連動","")),IF(Ⅲ.!O6="○","業績連動","")))))))</f>
        <v/>
      </c>
      <c r="FQ5" s="125" t="str">
        <f>IF(Ⅲ.!O6="○","○","")</f>
        <v/>
      </c>
      <c r="FR5" s="126" t="str">
        <f>IF(Ⅲ.!H16="","",Ⅲ.!H16)</f>
        <v/>
      </c>
      <c r="FS5" s="126" t="str">
        <f>IF(Ⅲ.!L16="","",Ⅲ.!L16)</f>
        <v/>
      </c>
      <c r="FT5" s="217" t="str">
        <f>IF(Ⅲ.!P16="","",Ⅲ.!P16)</f>
        <v/>
      </c>
      <c r="FU5" s="126" t="str">
        <f>IF(Ⅲ.!H18="","",Ⅲ.!H18)</f>
        <v/>
      </c>
      <c r="FV5" s="126" t="str">
        <f>IF(Ⅲ.!L18="","",Ⅲ.!L18)</f>
        <v/>
      </c>
      <c r="FW5" s="217" t="str">
        <f>IF(Ⅲ.!P18="","",Ⅲ.!P18)</f>
        <v/>
      </c>
      <c r="FX5" s="126" t="str">
        <f>IF(Ⅲ.!H20="","",Ⅲ.!H20)</f>
        <v/>
      </c>
      <c r="FY5" s="126" t="str">
        <f>IF(Ⅲ.!L20="","",Ⅲ.!L20)</f>
        <v/>
      </c>
      <c r="FZ5" s="217" t="str">
        <f>IF(Ⅲ.!P20="","",Ⅲ.!P20)</f>
        <v/>
      </c>
      <c r="GA5" s="122">
        <f>表紙!C7</f>
        <v>0</v>
      </c>
      <c r="GB5" s="110" t="str">
        <f>IF(Ⅲ.!$E37="","",Ⅲ.!$E37)</f>
        <v/>
      </c>
      <c r="GC5" s="110" t="str">
        <f>IF(Ⅲ.!$E39="","",Ⅲ.!$E39)</f>
        <v/>
      </c>
      <c r="GD5" s="110" t="str">
        <f>IF(Ⅲ.!$E41="","",Ⅲ.!$E41)</f>
        <v/>
      </c>
      <c r="GE5" s="110" t="str">
        <f>IF(Ⅲ.!$E43=0,"",Ⅲ.!$E43)</f>
        <v/>
      </c>
      <c r="GF5" s="110" t="str">
        <f>IF(Ⅲ.!$H37="","",Ⅲ.!$H37)</f>
        <v/>
      </c>
      <c r="GG5" s="110" t="str">
        <f>IF(Ⅲ.!$H39="","",Ⅲ.!$H39)</f>
        <v/>
      </c>
      <c r="GH5" s="110" t="str">
        <f>IF(Ⅲ.!$H41="","",Ⅲ.!$H41)</f>
        <v/>
      </c>
      <c r="GI5" s="110" t="str">
        <f>IF(Ⅲ.!$H43=0,"",Ⅲ.!$H43)</f>
        <v/>
      </c>
      <c r="GJ5" s="110" t="str">
        <f>IF(Ⅲ.!$J37="","",Ⅲ.!$J37)</f>
        <v/>
      </c>
      <c r="GK5" s="110" t="str">
        <f>IF(Ⅲ.!$J39="","",Ⅲ.!$J39)</f>
        <v/>
      </c>
      <c r="GL5" s="110" t="str">
        <f>IF(Ⅲ.!$J41="","",Ⅲ.!$J41)</f>
        <v/>
      </c>
      <c r="GM5" s="110" t="str">
        <f>IF(Ⅲ.!$J43=0,"",Ⅲ.!$J43)</f>
        <v/>
      </c>
      <c r="GN5" s="110" t="str">
        <f>IF(Ⅲ.!$L37="","",Ⅲ.!$L37)</f>
        <v/>
      </c>
      <c r="GO5" s="110" t="str">
        <f>IF(Ⅲ.!$L39="","",Ⅲ.!$L39)</f>
        <v/>
      </c>
      <c r="GP5" s="110" t="str">
        <f>IF(Ⅲ.!$L41="","",Ⅲ.!$L41)</f>
        <v/>
      </c>
      <c r="GQ5" s="110" t="str">
        <f>IF(Ⅲ.!$L43=0,"",Ⅲ.!$L43)</f>
        <v/>
      </c>
      <c r="GR5" s="110" t="str">
        <f>IF(Ⅲ.!$N37="","",Ⅲ.!$N37)</f>
        <v/>
      </c>
      <c r="GS5" s="110" t="str">
        <f>IF(Ⅲ.!$N39="","",Ⅲ.!$N39)</f>
        <v/>
      </c>
      <c r="GT5" s="110" t="str">
        <f>IF(Ⅲ.!$N41="","",Ⅲ.!$N41)</f>
        <v/>
      </c>
      <c r="GU5" s="110" t="str">
        <f>IF(Ⅲ.!$N43=0,"",Ⅲ.!$N43)</f>
        <v/>
      </c>
      <c r="GV5" s="110" t="str">
        <f>IF(Ⅲ.!$P37="","",Ⅲ.!$P37)</f>
        <v/>
      </c>
      <c r="GW5" s="110" t="str">
        <f>IF(Ⅲ.!$P39="","",Ⅲ.!$P39)</f>
        <v/>
      </c>
      <c r="GX5" s="110" t="str">
        <f>IF(Ⅲ.!$P41="","",Ⅲ.!$P41)</f>
        <v/>
      </c>
      <c r="GY5" s="110" t="str">
        <f>IF(Ⅲ.!$P43=0,"",Ⅲ.!$P43)</f>
        <v/>
      </c>
      <c r="GZ5" s="122">
        <f>表紙!C7</f>
        <v>0</v>
      </c>
      <c r="HA5" s="105" t="str">
        <f>IF(Ⅳ.!H7="○","なし",IF(Ⅳ.!C7="","",Ⅳ.!C7))</f>
        <v/>
      </c>
      <c r="HB5" s="105" t="str">
        <f>IF(Ⅳ.!C14="○",1,IF(Ⅳ.!C15="○",2,IF(Ⅳ.!C16="○",3,"")))</f>
        <v/>
      </c>
      <c r="HC5" s="105" t="str">
        <f>IF(Ⅳ.!T14="","",Ⅳ.!T14)</f>
        <v/>
      </c>
      <c r="HD5" s="105" t="str">
        <f>IF(Ⅳ.!C24="◎","1",IF(Ⅳ.!C25="◎","2",IF(Ⅳ.!C26="◎","3",IF(Ⅳ.!C27="◎","4",IF(Ⅳ.!C28="◎","5","")))))&amp;IF(Ⅳ.!C24="○","(1)",IF(Ⅳ.!C25="○","(2)",IF(Ⅳ.!C26="○","(3)",IF(Ⅳ.!C27="○","(4)",IF(Ⅳ.!C28="○","(5)","")))))</f>
        <v/>
      </c>
      <c r="HE5" s="105" t="str">
        <f>IF(Ⅳ.!C32="◎","1",IF(Ⅳ.!C33="◎","2",IF(Ⅳ.!C34="◎","3",IF(Ⅳ.!C35="◎","4",IF(Ⅳ.!C36="◎","5","")))))&amp;IF(Ⅳ.!C32="○","(1)",IF(Ⅳ.!C33="○","(2)",IF(Ⅳ.!C34="○","(3)",IF(Ⅳ.!C35="○","(4)",IF(Ⅳ.!C36="○","(5)","")))))</f>
        <v/>
      </c>
      <c r="HF5" s="105" t="str">
        <f>IF(Ⅳ.!K39="","",Ⅳ.!K39&amp;"%")</f>
        <v/>
      </c>
      <c r="HG5" s="105" t="str">
        <f>IF(Ⅳ.!H41="○",IF(Ⅳ.!S41="","あり",Ⅳ.!S41&amp;"%"),IF(Ⅳ.!H42="○","なし",""))</f>
        <v/>
      </c>
      <c r="HH5" s="105" t="str">
        <f>IF(Ⅳ.!K45="","",Ⅳ.!K45&amp;"%")</f>
        <v/>
      </c>
      <c r="HI5" s="105" t="str">
        <f>IF(Ⅳ.!H47="○",1,IF(Ⅳ.!H48="○",2,IF(Ⅳ.!H49="○","なし","")))</f>
        <v/>
      </c>
      <c r="HJ5" s="105" t="str">
        <f>IF(Ⅳ.!H52="○",1,IF(Ⅳ.!H53="○",2,IF(Ⅳ.!H54="○","なし","")))</f>
        <v/>
      </c>
      <c r="HK5" s="105" t="str">
        <f>IF(Ⅳ.!C58="○",1,IF(Ⅳ.!C59="○",2,IF(Ⅳ.!C60="○",3,IF(Ⅳ.!C61="○",4,""))))</f>
        <v/>
      </c>
      <c r="HL5" s="105" t="str">
        <f>IF(Ⅳ.!C67="○","組織化していない",IF(Ⅳ.!C66="○","いない",IF(Ⅳ.!C65="○",IF(Ⅳ.!L66="○","ほぼ全員",IF(Ⅳ.!L67="○","半数以上",IF(Ⅳ.!L68="○","半数以下","いる"))),"")))</f>
        <v/>
      </c>
      <c r="HM5" s="122">
        <f>表紙!C7</f>
        <v>0</v>
      </c>
      <c r="HN5" s="105" t="str">
        <f>IF(Ⅳ.!G74="○","あり",IF(Ⅳ.!G75="○","なし",""))</f>
        <v/>
      </c>
      <c r="HO5" s="105" t="str">
        <f>IF(Ⅳ.!G75="○","-",IF(Ⅳ.!H78="○","あり",IF(Ⅳ.!H79="○","なし","")))</f>
        <v/>
      </c>
      <c r="HP5" s="105" t="str">
        <f>IF(Ⅳ.!G83="○","なし",IF(Ⅳ.!G82="○","あり",""))</f>
        <v/>
      </c>
      <c r="HQ5" s="105" t="str">
        <f>IF(Ⅳ.!H86="○",1,IF(Ⅳ.!H87="○",2,IF(Ⅳ.!H88="○",3,IF(Ⅳ.!H89="○",4,""))))</f>
        <v/>
      </c>
      <c r="HR5" s="110" t="str">
        <f>IF(Ⅳ.!G98="","",Ⅳ.!G98)</f>
        <v/>
      </c>
      <c r="HS5" s="110" t="str">
        <f>IF(Ⅳ.!J98="","",Ⅳ.!J98)</f>
        <v/>
      </c>
      <c r="HT5" s="110" t="str">
        <f>IF(Ⅳ.!M98="","",Ⅳ.!M98)</f>
        <v/>
      </c>
      <c r="HU5" s="110" t="str">
        <f>IF(Ⅳ.!P98="","",Ⅳ.!P98)</f>
        <v/>
      </c>
      <c r="HV5" s="132" t="str">
        <f>IF(Ⅳ.!S97="○","実態モデル",IF(Ⅳ.!S98="○","理論モデル",IF(Ⅳ.!S99="○","その他","")))</f>
        <v/>
      </c>
      <c r="HW5" s="122">
        <f>表紙!C7</f>
        <v>0</v>
      </c>
      <c r="HX5" s="133" t="str">
        <f>IF(Ⅴ.!C6="","",Ⅴ.!C6)</f>
        <v/>
      </c>
      <c r="HY5" s="133" t="str">
        <f>IF(Ⅴ.!H6="","",Ⅴ.!H6)</f>
        <v/>
      </c>
      <c r="HZ5" s="133" t="str">
        <f>IF(Ⅴ.!C21="","",Ⅴ.!C21)</f>
        <v/>
      </c>
      <c r="IA5" s="133" t="str">
        <f>IF(Ⅴ.!G21="","",Ⅴ.!G21)</f>
        <v/>
      </c>
      <c r="IB5" s="133" t="str">
        <f>IF(Ⅴ.!K21="","",Ⅴ.!K21)</f>
        <v/>
      </c>
      <c r="IC5" s="133" t="str">
        <f>IF(AND(Ⅴ.!O21="",Ⅴ.!Q21=""),"",Ⅴ.!O21&amp;"年"&amp;Ⅴ.!Q21&amp;"か月")</f>
        <v/>
      </c>
      <c r="ID5" s="133" t="str">
        <f>IF(Ⅴ.!S21="","",Ⅴ.!S21)</f>
        <v/>
      </c>
      <c r="IE5" s="133" t="str">
        <f>IF(Ⅴ.!C25="○",1,IF(Ⅴ.!C26="○",2,IF(Ⅴ.!C27="○",3,IF(Ⅴ.!C28="○","なし",""))))</f>
        <v/>
      </c>
      <c r="IF5" s="133" t="str">
        <f>IF(OR(IE5="なし",IE5=""),"",IF(Ⅴ.!C36="","",Ⅴ.!C36))</f>
        <v/>
      </c>
      <c r="IG5" s="133" t="str">
        <f>IF(Ⅴ.!C41="○",1,IF(Ⅴ.!C42="○",2,IF(Ⅴ.!C43="○",3,"")))</f>
        <v/>
      </c>
      <c r="IH5" s="122">
        <f>表紙!C7</f>
        <v>0</v>
      </c>
      <c r="II5" s="155" t="str">
        <f>Ⅴ.!H48&amp;"時間"&amp;Ⅴ.!K48&amp;"分"</f>
        <v>時間分</v>
      </c>
      <c r="IJ5" s="155" t="str">
        <f>Ⅴ.!N48&amp;"時間"&amp;Ⅴ.!Q48&amp;"分"</f>
        <v>時間分</v>
      </c>
      <c r="IK5" s="155" t="str">
        <f>Ⅴ.!T48&amp;"時間"&amp;Ⅴ.!X48&amp;"分"</f>
        <v>時間分</v>
      </c>
      <c r="IL5" s="155" t="str">
        <f>Ⅴ.!H50&amp;"時間"&amp;Ⅴ.!K50&amp;"分"</f>
        <v>時間分</v>
      </c>
      <c r="IM5" s="155" t="str">
        <f>Ⅴ.!N50&amp;"時間"&amp;Ⅴ.!Q50&amp;"分"</f>
        <v>時間分</v>
      </c>
      <c r="IN5" s="156" t="str">
        <f>Ⅴ.!T50&amp;"時間"&amp;Ⅴ.!X50&amp;"分"</f>
        <v>時間分</v>
      </c>
      <c r="IO5" s="106">
        <f>表紙!C7</f>
        <v>0</v>
      </c>
      <c r="IP5" s="105" t="s">
        <v>753</v>
      </c>
      <c r="IQ5" s="135">
        <f>IF(Ⅴ.!E67="","",Ⅴ.!E67)</f>
        <v>0</v>
      </c>
      <c r="IR5" s="135" t="str">
        <f>IF(Ⅴ.!H67="","",Ⅴ.!H67)</f>
        <v/>
      </c>
      <c r="IS5" s="134" t="str">
        <f>IF(Ⅴ.!K67="","",Ⅴ.!K67)</f>
        <v/>
      </c>
      <c r="IT5" s="134" t="str">
        <f>IF(Ⅴ.!N67="","",Ⅴ.!N67)</f>
        <v/>
      </c>
      <c r="IU5" s="134" t="str">
        <f>IF(Ⅴ.!Q67="","",Ⅴ.!Q67)</f>
        <v/>
      </c>
      <c r="IV5" s="135">
        <f>IF(Ⅴ.!E69="","",Ⅴ.!E69)</f>
        <v>0</v>
      </c>
      <c r="IW5" s="135" t="str">
        <f>IF(Ⅴ.!H69="","",Ⅴ.!H69)</f>
        <v/>
      </c>
      <c r="IX5" s="134" t="str">
        <f>IF(Ⅴ.!K69="","",Ⅴ.!K69)</f>
        <v/>
      </c>
      <c r="IY5" s="134" t="str">
        <f>IF(Ⅴ.!N69="","",Ⅴ.!N69)</f>
        <v/>
      </c>
      <c r="IZ5" s="134" t="str">
        <f>IF(Ⅴ.!Q69="","",Ⅴ.!Q69)</f>
        <v/>
      </c>
      <c r="JA5" s="122">
        <f>表紙!C7</f>
        <v>0</v>
      </c>
      <c r="JB5" s="105" t="str">
        <f>IF(Ⅴ.!E81="","",Ⅴ.!E81&amp;"%")</f>
        <v/>
      </c>
      <c r="JC5" s="684" t="str">
        <f>IF(Ⅴ.!E80="","",Ⅴ.!E80&amp;"時間以上")</f>
        <v/>
      </c>
      <c r="JD5" s="685"/>
      <c r="JE5" s="105" t="str">
        <f>IF(Ⅴ.!E83="","",Ⅴ.!E83&amp;"%")</f>
        <v/>
      </c>
      <c r="JF5" s="105" t="str">
        <f>IF(Ⅴ.!H80="","",Ⅴ.!H80)</f>
        <v/>
      </c>
      <c r="JG5" s="105" t="str">
        <f>IF(Ⅴ.!C94="○","含まれている",IF(Ⅴ.!C95="○","含まれていない",""))</f>
        <v/>
      </c>
      <c r="JH5" s="105" t="str">
        <f>IF(Ⅴ.!C100="","",Ⅴ.!C100)</f>
        <v/>
      </c>
      <c r="JI5" s="105" t="str">
        <f>IF(Ⅴ.!M100="","",Ⅴ.!M100)</f>
        <v/>
      </c>
      <c r="JJ5" s="105" t="str">
        <f>IF(Ⅴ.!C109="","",Ⅴ.!C109)</f>
        <v/>
      </c>
      <c r="JK5" s="105" t="str">
        <f>IF(Ⅴ.!C117="","",Ⅴ.!C117)</f>
        <v/>
      </c>
      <c r="JL5" s="105" t="str">
        <f>IF(Ⅴ.!G117="","",Ⅴ.!G117)</f>
        <v/>
      </c>
      <c r="JM5" s="105" t="str">
        <f>IF(Ⅴ.!K117="","",Ⅴ.!K117)</f>
        <v/>
      </c>
      <c r="JN5" s="105" t="str">
        <f>IF(Ⅴ.!O117="","",Ⅴ.!O117)</f>
        <v/>
      </c>
      <c r="JO5" s="122">
        <f>表紙!C7</f>
        <v>0</v>
      </c>
      <c r="JP5" s="105" t="str">
        <f>IF(Ⅴ.!H126="○",1,IF(Ⅴ.!H127="○",2,IF(Ⅴ.!H128="○",3,"")))</f>
        <v/>
      </c>
      <c r="JQ5" s="105" t="str">
        <f>IF(Ⅴ.!H129="○",1,IF(Ⅴ.!H130="○",2,IF(Ⅴ.!H131="○",3,"")))</f>
        <v/>
      </c>
      <c r="JR5" s="105" t="str">
        <f>IF(Ⅴ.!H132="○",1,IF(Ⅴ.!H133="○",2,IF(Ⅴ.!H134="○",3,"")))</f>
        <v/>
      </c>
      <c r="JS5" s="105" t="str">
        <f>IF(Ⅴ.!H135="○",1,IF(Ⅴ.!H136="○",2,IF(Ⅴ.!H137="○",3,"")))</f>
        <v/>
      </c>
      <c r="JT5" s="122">
        <f>表紙!C7</f>
        <v>0</v>
      </c>
      <c r="JU5" s="247" t="str">
        <f>IF(Ⅴ.!H144="○",1,IF(Ⅴ.!H145="○",2,IF(Ⅴ.!H146="○",3,"")))</f>
        <v/>
      </c>
      <c r="JV5" s="247" t="str">
        <f>IF(Ⅴ.!T145="","",Ⅴ.!T145)</f>
        <v/>
      </c>
      <c r="JW5" s="122">
        <f>表紙!C7</f>
        <v>0</v>
      </c>
      <c r="JX5" s="105" t="str">
        <f>IF(Ⅴ.!$L151="○","あり",IF(Ⅴ.!$P151="○","検討中",IF(Ⅴ.!$T151="○","予定なし","")))</f>
        <v/>
      </c>
      <c r="JY5" s="105" t="str">
        <f>IF(Ⅴ.!$L152="○","あり",IF(Ⅴ.!$P152="○","検討中",IF(Ⅴ.!$T152="○","予定なし","")))</f>
        <v/>
      </c>
      <c r="JZ5" s="105" t="str">
        <f>IF(Ⅴ.!$L153="○","あり",IF(Ⅴ.!$P153="○","検討中",IF(Ⅴ.!$T153="○","予定なし","")))</f>
        <v/>
      </c>
      <c r="KA5" s="105" t="str">
        <f>IF(Ⅴ.!$L154="○","あり",IF(Ⅴ.!$P154="○","検討中",IF(Ⅴ.!$T154="○","予定なし","")))</f>
        <v/>
      </c>
      <c r="KB5" s="105" t="str">
        <f>IF(Ⅴ.!L155="○","あり（有給）",IF(Ⅴ.!P155="○","検討中",IF(Ⅴ.!T155="○","予定なし",IF(Ⅴ.!X155="○","あり（無給）",""))))</f>
        <v/>
      </c>
      <c r="KC5" s="105" t="str">
        <f>IF(Ⅴ.!$L156="○","あり",IF(Ⅴ.!$P156="○","検討中",IF(Ⅴ.!$T156="○","予定なし","")))</f>
        <v/>
      </c>
      <c r="KD5" s="105" t="str">
        <f>IF(Ⅴ.!$L157="○","あり",IF(Ⅴ.!$P157="○","検討中",IF(Ⅴ.!$T157="○","予定なし","")))</f>
        <v/>
      </c>
      <c r="KE5" s="105" t="str">
        <f>IF(Ⅴ.!L158="○","あり（有給）",IF(Ⅴ.!P158="○","検討中",IF(Ⅴ.!T158="○","予定なし",IF(Ⅴ.!X158="○","あり（無給）",""))))</f>
        <v/>
      </c>
      <c r="KF5" s="105" t="str">
        <f>IF(Ⅴ.!$L159="○","あり",IF(Ⅴ.!$P159="○","検討中",IF(Ⅴ.!$T159="○","予定なし","")))</f>
        <v/>
      </c>
      <c r="KG5" s="105" t="str">
        <f>IF(Ⅴ.!$L160="○","あり",IF(Ⅴ.!$P160="○","検討中",IF(Ⅴ.!$T160="○","予定なし","")))</f>
        <v/>
      </c>
      <c r="KH5" s="286" t="str">
        <f>IF(Ⅴ.!$L160="○",Ⅴ.!$P161, "")</f>
        <v/>
      </c>
      <c r="KI5" s="137">
        <f>表紙!C7</f>
        <v>0</v>
      </c>
      <c r="KJ5" s="133" t="str">
        <f>IF(Ⅴ.!G183="","",Ⅴ.!G183)</f>
        <v/>
      </c>
      <c r="KK5" s="133" t="str">
        <f>IF(Ⅴ.!J183="","",Ⅴ.!J183)</f>
        <v/>
      </c>
      <c r="KL5" s="133" t="str">
        <f>IF(Ⅴ.!D189="○",1,IF(Ⅴ.!I189="○",2,IF(Ⅴ.!N189="○",3,"")))</f>
        <v/>
      </c>
      <c r="KM5" s="133" t="str">
        <f>IF(Ⅴ.!Q197="○","法定通り",IF(Ⅴ.!Q198="○","子が"&amp;Ⅴ.!U198&amp;"歳に達するまで",""))</f>
        <v/>
      </c>
      <c r="KN5" s="133" t="str">
        <f>IF(Ⅴ.!$K199="○","あり",IF(Ⅴ.!$N199="○","なし",""))</f>
        <v/>
      </c>
      <c r="KO5" s="133" t="str">
        <f>IF(Ⅴ.!$Q199="○","３歳未満",IF(Ⅴ.!$V199="○","３歳以上",""))</f>
        <v/>
      </c>
      <c r="KP5" s="133" t="str">
        <f>IF(Ⅴ.!$K201="○","あり",IF(Ⅴ.!$N201="○","なし",""))</f>
        <v/>
      </c>
      <c r="KQ5" s="133" t="str">
        <f>IF(Ⅴ.!$Q201="○","３歳未満",IF(Ⅴ.!$V201="○","３歳以上",""))</f>
        <v/>
      </c>
      <c r="KR5" s="133" t="str">
        <f>IF(Ⅴ.!$K203="○","あり",IF(Ⅴ.!$N203="○","なし",""))</f>
        <v/>
      </c>
      <c r="KS5" s="133" t="str">
        <f>IF(Ⅴ.!$Q203="○","小学校就学前",IF(Ⅴ.!$V203="○","６歳超",""))</f>
        <v/>
      </c>
      <c r="KT5" s="133" t="str">
        <f>IF(Ⅴ.!$K205="○","あり",IF(Ⅴ.!$N205="○","なし",""))</f>
        <v/>
      </c>
      <c r="KU5" s="133" t="str">
        <f>IF(Ⅴ.!$Q205="○","小学校就学前",IF(Ⅴ.!$V205="○","６歳超",""))</f>
        <v/>
      </c>
      <c r="KV5" s="133" t="str">
        <f>IF(Ⅴ.!$K207="○","あり",IF(Ⅴ.!$N207="○","なし",""))</f>
        <v/>
      </c>
      <c r="KW5" s="133" t="str">
        <f>IF(Ⅴ.!$Q207="○","小学校就学前",IF(Ⅴ.!$V207="○","６歳超",""))</f>
        <v/>
      </c>
      <c r="KX5" s="133" t="str">
        <f>IF(Ⅴ.!$K209="○","あり",IF(Ⅴ.!$N209="○","なし",""))</f>
        <v/>
      </c>
      <c r="KY5" s="133" t="str">
        <f>IF(Ⅴ.!$K211="○","あり",IF(Ⅴ.!$N211="○","なし",""))</f>
        <v/>
      </c>
      <c r="KZ5" s="133" t="str">
        <f>IF(Ⅴ.!$K213="○","あり",IF(Ⅴ.!$N213="○","なし",""))</f>
        <v/>
      </c>
      <c r="LA5" s="137">
        <f>表紙!C7</f>
        <v>0</v>
      </c>
      <c r="LB5" s="105" t="str">
        <f>IF(Ⅴ.!$C229="","",Ⅴ.!$C229)</f>
        <v/>
      </c>
      <c r="LC5" s="105" t="str">
        <f>IF(Ⅴ.!$G229="","",Ⅴ.!$G229)</f>
        <v/>
      </c>
      <c r="LD5" s="105" t="str">
        <f>IF(Ⅴ.!$K229="","",Ⅴ.!$K229)</f>
        <v/>
      </c>
      <c r="LE5" s="105" t="str">
        <f>IF(Ⅴ.!$C235="","",Ⅴ.!$C235)</f>
        <v/>
      </c>
      <c r="LF5" s="105" t="str">
        <f>IF(Ⅴ.!$G235="","",Ⅴ.!$G235)</f>
        <v/>
      </c>
      <c r="LG5" s="105" t="str">
        <f>IF(Ⅴ.!$K235="","",Ⅴ.!$K235)</f>
        <v/>
      </c>
      <c r="LH5" s="105" t="str">
        <f>IF(Ⅴ.!$C241="","",Ⅴ.!$C241)</f>
        <v/>
      </c>
      <c r="LI5" s="105" t="str">
        <f>IF(Ⅴ.!$G241="","",Ⅴ.!$G241)</f>
        <v/>
      </c>
      <c r="LJ5" s="105" t="str">
        <f>IF(Ⅴ.!$K241="","",Ⅴ.!$K241)</f>
        <v/>
      </c>
      <c r="LK5" s="137">
        <f>表紙!C7</f>
        <v>0</v>
      </c>
      <c r="LL5" s="106" t="str">
        <f>IF(Ⅴ.!$J252="○","あり",IF(Ⅴ.!$M252="○","なし",""))</f>
        <v/>
      </c>
      <c r="LM5" s="106" t="str">
        <f>IF(Ⅴ.!$J254="○","あり",IF(Ⅴ.!$M254="○","なし",""))</f>
        <v/>
      </c>
      <c r="LN5" s="106" t="str">
        <f>IF(Ⅴ.!$J256="○","あり",IF(Ⅴ.!$M256="○","なし",""))</f>
        <v/>
      </c>
      <c r="LO5" s="132" t="str">
        <f>IF(Ⅴ.!C263="","",Ⅴ.!C263)</f>
        <v/>
      </c>
      <c r="LP5" s="132" t="str">
        <f>IF(Ⅴ.!G263="","",Ⅴ.!G263)</f>
        <v/>
      </c>
      <c r="LQ5" s="132" t="str">
        <f>IF(Ⅴ.!K263="","",Ⅴ.!K263)</f>
        <v/>
      </c>
      <c r="LR5" s="132" t="str">
        <f>IF(Ⅴ.!C269="","",Ⅴ.!C269)</f>
        <v/>
      </c>
      <c r="LS5" s="132" t="str">
        <f>IF(Ⅴ.!G269="","",Ⅴ.!G269)</f>
        <v/>
      </c>
      <c r="LT5" s="132" t="str">
        <f>IF(Ⅴ.!K269="","",Ⅴ.!K269)</f>
        <v/>
      </c>
      <c r="LU5" s="133">
        <f>表紙!C7</f>
        <v>0</v>
      </c>
      <c r="LV5" s="139" t="str">
        <f>IF('Ⅵ．'!C7="○","いる",IF('Ⅵ．'!C8="○","いない",IF('Ⅵ．'!C9="○","不明","")))</f>
        <v/>
      </c>
      <c r="LW5" s="139" t="str">
        <f>IF(AND('Ⅵ．'!K7="○",'Ⅵ．'!K8="○"),"直接・間接両方",IF('Ⅵ．'!C7="○",IF('Ⅵ．'!K7="○","直接雇用",IF('Ⅵ．'!K8="○","間接雇用",IF('Ⅵ．'!K9="○","不明",""))),""))</f>
        <v/>
      </c>
      <c r="LX5" s="139" t="str">
        <f>IF('Ⅵ．'!K7="○",IF('Ⅵ．'!T7="○","全員組合員",IF('Ⅵ．'!T8="○","一部組合員",IF('Ⅵ．'!T9="○","していない",""))),"")</f>
        <v/>
      </c>
      <c r="LY5" s="218" t="str">
        <f>IF(OR('Ⅵ．'!$T$7="○",'Ⅵ．'!$T$8="○"),IF('Ⅵ．'!$H16="○","あり",IF('Ⅵ．'!$M16="○","なし",IF('Ⅵ．'!$H17="○","なし",""))),"")</f>
        <v/>
      </c>
      <c r="LZ5" s="218" t="str">
        <f>IF(OR('Ⅵ．'!$T$8="○",'Ⅵ．'!$T$9="○"),IF('Ⅵ．'!$R16="○","あり",IF('Ⅵ．'!$W16="○","なし",IF('Ⅵ．'!$R17="○","不明",IF('Ⅵ．'!$W17="○","不明","")))),"")</f>
        <v/>
      </c>
      <c r="MA5" s="218" t="str">
        <f>IF(OR('Ⅵ．'!$T$7="○",'Ⅵ．'!$T$8="○"),IF('Ⅵ．'!$H18="○","正社員と同様",IF('Ⅵ．'!$M18="○","正社員と違う",IF('Ⅵ．'!$H19="○","なし",""))),"")</f>
        <v/>
      </c>
      <c r="MB5" s="218" t="str">
        <f>IF(OR('Ⅵ．'!$T$8="○",'Ⅵ．'!$T$9="○"),IF('Ⅵ．'!$R18="○","正社員と同様",IF('Ⅵ．'!$W18="○","正社員と違う",IF('Ⅵ．'!$R19="○","不明",IF('Ⅵ．'!$W19="○","不明","")))),"")</f>
        <v/>
      </c>
      <c r="MC5" s="218" t="str">
        <f>IF(OR('Ⅵ．'!$T$7="○",'Ⅵ．'!$T$8="○"),IF('Ⅵ．'!$H20="○","あり",IF('Ⅵ．'!$M20="○","なし",IF('Ⅵ．'!$H21="○","なし",""))),"")</f>
        <v/>
      </c>
      <c r="MD5" s="218" t="str">
        <f>IF(OR('Ⅵ．'!$T$8="○",'Ⅵ．'!$T$9="○"),IF('Ⅵ．'!$R20="○","あり",IF('Ⅵ．'!$W20="○","なし",IF('Ⅵ．'!$R21="○","不明",IF('Ⅵ．'!$W21="○","不明","")))),"")</f>
        <v/>
      </c>
      <c r="ME5" s="218" t="str">
        <f>IF(OR('Ⅵ．'!$T$7="○",'Ⅵ．'!$T$8="○"),IF('Ⅵ．'!$H22="○","あり",IF('Ⅵ．'!$M22="○","なし",IF('Ⅵ．'!$H23="○","なし",""))),"")</f>
        <v/>
      </c>
      <c r="MF5" s="218" t="str">
        <f>IF(OR('Ⅵ．'!$T$8="○",'Ⅵ．'!$T$9="○"),IF('Ⅵ．'!$R22="○","あり",IF('Ⅵ．'!$W22="○","なし",IF('Ⅵ．'!$R23="○","不明",IF('Ⅵ．'!$W23="○","不明","")))),"")</f>
        <v/>
      </c>
      <c r="MG5" s="218" t="str">
        <f>IF(OR('Ⅵ．'!$T$7="○",'Ⅵ．'!$T$8="○"),IF('Ⅵ．'!$H24="○","正社員と同様",IF('Ⅵ．'!$M24="○","正社員と違う",IF('Ⅵ．'!$H25="○","正社員と違う",""))),"")</f>
        <v/>
      </c>
      <c r="MH5" s="218" t="str">
        <f>IF(OR('Ⅵ．'!$T$8="○",'Ⅵ．'!$T$9="○"),IF('Ⅵ．'!$R24="○","正社員と同様",IF('Ⅵ．'!$W24="○","正社員と違う",IF('Ⅵ．'!$R25="○","不明",IF('Ⅵ．'!$W25="○","不明","")))),"")</f>
        <v/>
      </c>
      <c r="MI5" s="218" t="str">
        <f>IF(OR('Ⅵ．'!$T$7="○",'Ⅵ．'!$T$8="○"),IF('Ⅵ．'!$H26="○","正社員と同様",IF('Ⅵ．'!$M26="○","正社員と違う",IF('Ⅵ．'!$H27="○","なし",""))),"")</f>
        <v/>
      </c>
      <c r="MJ5" s="218" t="str">
        <f>IF(OR('Ⅵ．'!$T$8="○",'Ⅵ．'!$T$9="○"),IF('Ⅵ．'!$R26="○","正社員と同様",IF('Ⅵ．'!$W26="○","正社員と違う",IF('Ⅵ．'!$R27="○","なし",IF('Ⅵ．'!$W27="○","不明","")))),"")</f>
        <v/>
      </c>
      <c r="MK5" s="218" t="str">
        <f>IF(OR('Ⅵ．'!$T$7="○",'Ⅵ．'!$T$8="○"),IF('Ⅵ．'!$H28="○","正社員と同様",IF('Ⅵ．'!$M28="○","正社員と違う",IF('Ⅵ．'!$H29="○","なし",""))),"")</f>
        <v/>
      </c>
      <c r="ML5" s="218" t="str">
        <f>IF(OR('Ⅵ．'!$T$8="○",'Ⅵ．'!$T$9="○"),IF('Ⅵ．'!$R28="○","正社員と同様",IF('Ⅵ．'!$W28="○","正社員と違う",IF('Ⅵ．'!$R29="○","なし",IF('Ⅵ．'!$W29="○","不明","")))),"")</f>
        <v/>
      </c>
      <c r="MM5" s="218" t="str">
        <f>IF(OR('Ⅵ．'!$T$7="○",'Ⅵ．'!$T$8="○"),IF('Ⅵ．'!$H30="○","正社員と同様",IF('Ⅵ．'!$M30="○","正社員と違う",IF('Ⅵ．'!$H31="○","なし",""))),"")</f>
        <v/>
      </c>
      <c r="MN5" s="218" t="str">
        <f>IF(OR('Ⅵ．'!$T$8="○",'Ⅵ．'!$T$9="○"),IF('Ⅵ．'!$R30="○","正社員と同様",IF('Ⅵ．'!$W30="○","正社員と違う",IF('Ⅵ．'!$R31="○","なし",IF('Ⅵ．'!$W31="○","不明","")))),"")</f>
        <v/>
      </c>
      <c r="MO5" s="218" t="str">
        <f>IF(OR('Ⅵ．'!$T$7="○",'Ⅵ．'!$T$8="○"),IF('Ⅵ．'!$H32="○","正社員と同様",IF('Ⅵ．'!$M32="○","正社員と違う",IF('Ⅵ．'!$H33="○","なし",""))),"")</f>
        <v/>
      </c>
      <c r="MP5" s="218" t="str">
        <f>IF(OR('Ⅵ．'!$T$8="○",'Ⅵ．'!$T$9="○"),IF('Ⅵ．'!$R32="○","正社員と同様",IF('Ⅵ．'!$W32="○","正社員と違う",IF('Ⅵ．'!$R33="○","なし",IF('Ⅵ．'!$W33="○","不明","")))),"")</f>
        <v/>
      </c>
      <c r="MQ5" s="218" t="str">
        <f>IF(OR('Ⅵ．'!$T$7="○",'Ⅵ．'!$T$8="○"),IF('Ⅵ．'!$H34="○","正社員と同様",IF('Ⅵ．'!$M34="○","正社員と違う",IF('Ⅵ．'!$H35="○","なし",""))),"")</f>
        <v/>
      </c>
      <c r="MR5" s="218" t="str">
        <f>IF(OR('Ⅵ．'!$T$8="○",'Ⅵ．'!$T$9="○"),IF('Ⅵ．'!$R34="○","正社員と同様",IF('Ⅵ．'!$W34="○","正社員と違う",IF('Ⅵ．'!$R35="○","なし",IF('Ⅵ．'!$W35="○","不明","")))),"")</f>
        <v/>
      </c>
      <c r="MS5" s="218" t="str">
        <f>IF(OR('Ⅵ．'!$T$7="○",'Ⅵ．'!$T$8="○"),IF('Ⅵ．'!$H36="○","正社員と同様",IF('Ⅵ．'!$M36="○","正社員と違う",IF('Ⅵ．'!$H37="○","なし",""))),"")</f>
        <v/>
      </c>
      <c r="MT5" s="218" t="str">
        <f>IF(OR('Ⅵ．'!$T$8="○",'Ⅵ．'!$T$9="○"),IF('Ⅵ．'!$R36="○","正社員と同様",IF('Ⅵ．'!$W36="○","正社員と違う",IF('Ⅵ．'!$R37="○","なし",IF('Ⅵ．'!$W37="○","不明","")))),"")</f>
        <v/>
      </c>
      <c r="MU5" s="218" t="str">
        <f>IF(OR('Ⅵ．'!$T$7="○",'Ⅵ．'!$T$8="○"),IF('Ⅵ．'!$H38="○","正社員と同様",IF('Ⅵ．'!$M38="○","正社員と違う",IF('Ⅵ．'!$H39="○","なし",""))),"")</f>
        <v/>
      </c>
      <c r="MV5" s="218" t="str">
        <f>IF(OR('Ⅵ．'!$T$8="○",'Ⅵ．'!$T$9="○"),IF('Ⅵ．'!$R38="○","正社員と同様",IF('Ⅵ．'!$W38="○","正社員と違う",IF('Ⅵ．'!$R39="○","なし",IF('Ⅵ．'!$W39="○","不明","")))),"")</f>
        <v/>
      </c>
      <c r="MW5" s="218" t="str">
        <f>IF(OR('Ⅵ．'!$T$7="○",'Ⅵ．'!$T$8="○"),IF('Ⅵ．'!$H40="○","正社員と同様",IF('Ⅵ．'!$M40="○","正社員と違う",IF('Ⅵ．'!$H41="○","なし",""))),"")</f>
        <v/>
      </c>
      <c r="MX5" s="218" t="str">
        <f>IF(OR('Ⅵ．'!$T$8="○",'Ⅵ．'!$T$9="○"),IF('Ⅵ．'!$R40="○","正社員と同様",IF('Ⅵ．'!$W40="○","正社員と違う",IF('Ⅵ．'!$R41="○","なし",IF('Ⅵ．'!$W41="○","不明","")))),"")</f>
        <v/>
      </c>
      <c r="MY5" s="218" t="str">
        <f>IF(OR('Ⅵ．'!$T$7="○",'Ⅵ．'!$T$8="○"),IF('Ⅵ．'!$H42="○","正社員と同様",IF('Ⅵ．'!$M42="○","正社員と違う",IF('Ⅵ．'!$H43="○","なし",""))),"")</f>
        <v/>
      </c>
      <c r="MZ5" s="218" t="str">
        <f>IF(OR('Ⅵ．'!$T$8="○",'Ⅵ．'!$T$9="○"),IF('Ⅵ．'!$R42="○","正社員と同様",IF('Ⅵ．'!$W42="○","正社員と違う",IF('Ⅵ．'!$R43="○","なし",IF('Ⅵ．'!$W43="○","不明","")))),"")</f>
        <v/>
      </c>
      <c r="NA5" s="133">
        <f>表紙!C7</f>
        <v>0</v>
      </c>
      <c r="NB5" s="132" t="str">
        <f>IF('Ⅵ．'!$B47="","",MID('Ⅵ．'!$B47,3,10))</f>
        <v/>
      </c>
      <c r="NC5" s="132" t="str">
        <f>IF('Ⅵ．'!$G47="","",'Ⅵ．'!$G47)</f>
        <v/>
      </c>
      <c r="ND5" s="134" t="str">
        <f>IF('Ⅵ．'!$P47="","",'Ⅵ．'!$P47)</f>
        <v/>
      </c>
      <c r="NE5" s="134" t="str">
        <f>IF('Ⅵ．'!$S47="","",'Ⅵ．'!$S47)</f>
        <v/>
      </c>
      <c r="NF5" s="134" t="str">
        <f>IF('Ⅵ．'!$U47="","",'Ⅵ．'!$U47)</f>
        <v/>
      </c>
      <c r="NG5" s="134" t="str">
        <f>IF('Ⅵ．'!$X47="","",'Ⅵ．'!$X47)</f>
        <v/>
      </c>
      <c r="NH5" s="132" t="str">
        <f>IF('Ⅵ．'!$B49="","",MID('Ⅵ．'!$B49,3,10))</f>
        <v/>
      </c>
      <c r="NI5" s="132" t="str">
        <f>IF('Ⅵ．'!$G49="","",'Ⅵ．'!$G49)</f>
        <v/>
      </c>
      <c r="NJ5" s="134" t="str">
        <f>IF('Ⅵ．'!$P49="","",'Ⅵ．'!$P49)</f>
        <v/>
      </c>
      <c r="NK5" s="134" t="str">
        <f>IF('Ⅵ．'!$S49="","",'Ⅵ．'!$S49)</f>
        <v/>
      </c>
      <c r="NL5" s="134" t="str">
        <f>IF('Ⅵ．'!$U49="","",'Ⅵ．'!$U49)</f>
        <v/>
      </c>
      <c r="NM5" s="134" t="str">
        <f>IF('Ⅵ．'!$X49="","",'Ⅵ．'!$X49)</f>
        <v/>
      </c>
    </row>
    <row r="17" s="118" customFormat="1" x14ac:dyDescent="0.15"/>
    <row r="22" ht="60" customHeight="1" x14ac:dyDescent="0.15"/>
    <row r="28" ht="60" customHeight="1" x14ac:dyDescent="0.15"/>
    <row r="68" spans="162:170" ht="11.25" customHeight="1" x14ac:dyDescent="0.15"/>
    <row r="77" spans="162:170" s="154" customFormat="1" x14ac:dyDescent="0.15">
      <c r="FF77" s="194"/>
      <c r="FG77" s="194"/>
      <c r="FH77" s="194"/>
      <c r="FI77" s="194"/>
      <c r="FJ77" s="194"/>
      <c r="FK77" s="194"/>
      <c r="FL77" s="194"/>
      <c r="FM77" s="194"/>
      <c r="FN77" s="194"/>
    </row>
    <row r="81" ht="13.5" customHeight="1" x14ac:dyDescent="0.15"/>
    <row r="82" ht="14.25" customHeight="1" x14ac:dyDescent="0.15"/>
    <row r="97" s="194" customFormat="1" x14ac:dyDescent="0.15"/>
    <row r="98" s="194" customFormat="1" ht="10.9" customHeight="1" x14ac:dyDescent="0.15"/>
    <row r="99" s="194" customFormat="1" ht="10.9" customHeight="1" x14ac:dyDescent="0.15"/>
    <row r="100" s="194" customFormat="1" x14ac:dyDescent="0.15"/>
    <row r="101" s="194" customFormat="1" x14ac:dyDescent="0.15"/>
    <row r="102" s="194" customFormat="1" x14ac:dyDescent="0.15"/>
    <row r="113" s="136" customFormat="1" x14ac:dyDescent="0.15"/>
    <row r="131" s="136" customFormat="1" x14ac:dyDescent="0.15"/>
  </sheetData>
  <mergeCells count="254">
    <mergeCell ref="DR2:DV2"/>
    <mergeCell ref="DW2:EA2"/>
    <mergeCell ref="EB2:EF2"/>
    <mergeCell ref="EB3:EB4"/>
    <mergeCell ref="EY2:EY4"/>
    <mergeCell ref="FE3:FE4"/>
    <mergeCell ref="EG3:EG4"/>
    <mergeCell ref="EH3:EH4"/>
    <mergeCell ref="HC2:HC4"/>
    <mergeCell ref="HD2:HJ2"/>
    <mergeCell ref="HK2:HK3"/>
    <mergeCell ref="HL2:HL3"/>
    <mergeCell ref="FH3:FK3"/>
    <mergeCell ref="FL3:FM3"/>
    <mergeCell ref="FH2:FN2"/>
    <mergeCell ref="EV2:EV4"/>
    <mergeCell ref="EP3:ER4"/>
    <mergeCell ref="ES3:EU4"/>
    <mergeCell ref="FD3:FD4"/>
    <mergeCell ref="FO2:FO4"/>
    <mergeCell ref="FP2:FP3"/>
    <mergeCell ref="FR2:FT2"/>
    <mergeCell ref="FU2:FW2"/>
    <mergeCell ref="FX2:FZ2"/>
    <mergeCell ref="FQ2:FQ3"/>
    <mergeCell ref="HA2:HA4"/>
    <mergeCell ref="HB2:HB3"/>
    <mergeCell ref="BP3:BR3"/>
    <mergeCell ref="CI3:CI4"/>
    <mergeCell ref="CJ3:CL3"/>
    <mergeCell ref="BS3:BS4"/>
    <mergeCell ref="BT3:BT4"/>
    <mergeCell ref="GA2:GA4"/>
    <mergeCell ref="GB2:GY2"/>
    <mergeCell ref="GB3:GE3"/>
    <mergeCell ref="GF3:GI3"/>
    <mergeCell ref="GJ3:GM3"/>
    <mergeCell ref="GN3:GQ3"/>
    <mergeCell ref="GR3:GU3"/>
    <mergeCell ref="GV3:GY3"/>
    <mergeCell ref="CR2:CR4"/>
    <mergeCell ref="CS2:CW2"/>
    <mergeCell ref="CX2:DB2"/>
    <mergeCell ref="DC2:DG2"/>
    <mergeCell ref="EN2:EN4"/>
    <mergeCell ref="DJ3:DL3"/>
    <mergeCell ref="DC3:DC4"/>
    <mergeCell ref="DD3:DD4"/>
    <mergeCell ref="DE3:DG3"/>
    <mergeCell ref="DH3:DH4"/>
    <mergeCell ref="DI3:DI4"/>
    <mergeCell ref="CC3:CC4"/>
    <mergeCell ref="CD3:CD4"/>
    <mergeCell ref="CE3:CG3"/>
    <mergeCell ref="CH3:CH4"/>
    <mergeCell ref="GZ2:GZ4"/>
    <mergeCell ref="EG2:EK2"/>
    <mergeCell ref="EL2:EL4"/>
    <mergeCell ref="CS3:CS4"/>
    <mergeCell ref="CT3:CT4"/>
    <mergeCell ref="CU3:CW3"/>
    <mergeCell ref="CX3:CX4"/>
    <mergeCell ref="CY3:CY4"/>
    <mergeCell ref="DH2:DL2"/>
    <mergeCell ref="DM2:DQ2"/>
    <mergeCell ref="DM3:DM4"/>
    <mergeCell ref="DN3:DN4"/>
    <mergeCell ref="DO3:DQ3"/>
    <mergeCell ref="CZ3:DB3"/>
    <mergeCell ref="DS3:DS4"/>
    <mergeCell ref="DT3:DV3"/>
    <mergeCell ref="DW3:DW4"/>
    <mergeCell ref="FF2:FF4"/>
    <mergeCell ref="FN3:FN4"/>
    <mergeCell ref="FG2:FG4"/>
    <mergeCell ref="CM3:CM4"/>
    <mergeCell ref="CN3:CN4"/>
    <mergeCell ref="CO3:CQ3"/>
    <mergeCell ref="DR3:DR4"/>
    <mergeCell ref="DX3:DX4"/>
    <mergeCell ref="DY3:EA3"/>
    <mergeCell ref="HP2:HP4"/>
    <mergeCell ref="HQ2:HQ4"/>
    <mergeCell ref="HR2:HV2"/>
    <mergeCell ref="HT3:HU3"/>
    <mergeCell ref="EI3:EK3"/>
    <mergeCell ref="EC3:EC4"/>
    <mergeCell ref="ED3:EF3"/>
    <mergeCell ref="EM2:EM4"/>
    <mergeCell ref="EW2:EX3"/>
    <mergeCell ref="EO3:EO4"/>
    <mergeCell ref="EP2:ER2"/>
    <mergeCell ref="ES2:EU2"/>
    <mergeCell ref="HM2:HM4"/>
    <mergeCell ref="HN2:HN4"/>
    <mergeCell ref="HO2:HO4"/>
    <mergeCell ref="EZ2:FE2"/>
    <mergeCell ref="EZ3:FB3"/>
    <mergeCell ref="FC3:FC4"/>
    <mergeCell ref="BX2:CB2"/>
    <mergeCell ref="CC2:CG2"/>
    <mergeCell ref="CH2:CL2"/>
    <mergeCell ref="CM2:CQ2"/>
    <mergeCell ref="AV3:AX3"/>
    <mergeCell ref="AY3:AY4"/>
    <mergeCell ref="AZ3:AZ4"/>
    <mergeCell ref="BA3:BC3"/>
    <mergeCell ref="BD3:BD4"/>
    <mergeCell ref="BE3:BE4"/>
    <mergeCell ref="BN2:BR2"/>
    <mergeCell ref="BS2:BW2"/>
    <mergeCell ref="BD2:BH2"/>
    <mergeCell ref="BI2:BM2"/>
    <mergeCell ref="BU3:BW3"/>
    <mergeCell ref="BX3:BX4"/>
    <mergeCell ref="BY3:BY4"/>
    <mergeCell ref="BZ3:CB3"/>
    <mergeCell ref="BF3:BH3"/>
    <mergeCell ref="BI3:BI4"/>
    <mergeCell ref="BJ3:BJ4"/>
    <mergeCell ref="BK3:BM3"/>
    <mergeCell ref="BN3:BN4"/>
    <mergeCell ref="BO3:BO4"/>
    <mergeCell ref="A2:A4"/>
    <mergeCell ref="AU2:AU4"/>
    <mergeCell ref="AV2:AX2"/>
    <mergeCell ref="U2:U4"/>
    <mergeCell ref="V2:AS2"/>
    <mergeCell ref="V3:X3"/>
    <mergeCell ref="AN3:AP3"/>
    <mergeCell ref="AQ3:AS3"/>
    <mergeCell ref="AY2:BC2"/>
    <mergeCell ref="Y3:AA3"/>
    <mergeCell ref="AB3:AD3"/>
    <mergeCell ref="AE3:AG3"/>
    <mergeCell ref="AH3:AJ3"/>
    <mergeCell ref="D3:F3"/>
    <mergeCell ref="AK3:AM3"/>
    <mergeCell ref="Q2:Q4"/>
    <mergeCell ref="R2:R3"/>
    <mergeCell ref="S2:S3"/>
    <mergeCell ref="T2:T4"/>
    <mergeCell ref="N2:P3"/>
    <mergeCell ref="G3:H3"/>
    <mergeCell ref="I3:J3"/>
    <mergeCell ref="JC5:JD5"/>
    <mergeCell ref="JW2:JW4"/>
    <mergeCell ref="JX2:JX3"/>
    <mergeCell ref="JY2:JY3"/>
    <mergeCell ref="JZ2:JZ3"/>
    <mergeCell ref="KA2:KA3"/>
    <mergeCell ref="JO2:JO4"/>
    <mergeCell ref="JK2:JN2"/>
    <mergeCell ref="JB3:JE3"/>
    <mergeCell ref="JC4:JD4"/>
    <mergeCell ref="JT2:JT4"/>
    <mergeCell ref="JU2:JU4"/>
    <mergeCell ref="JV2:JV4"/>
    <mergeCell ref="LK1:LM1"/>
    <mergeCell ref="KJ3:KK3"/>
    <mergeCell ref="KI1:KJ1"/>
    <mergeCell ref="LA2:LA4"/>
    <mergeCell ref="LB2:LD2"/>
    <mergeCell ref="LU2:LU4"/>
    <mergeCell ref="LV2:LX3"/>
    <mergeCell ref="MC3:MD3"/>
    <mergeCell ref="MY3:MZ3"/>
    <mergeCell ref="MQ3:MR3"/>
    <mergeCell ref="MS3:MT3"/>
    <mergeCell ref="MU3:MV3"/>
    <mergeCell ref="MW3:MX3"/>
    <mergeCell ref="KV2:KW2"/>
    <mergeCell ref="LE2:LG2"/>
    <mergeCell ref="LH2:LJ2"/>
    <mergeCell ref="KT2:KU2"/>
    <mergeCell ref="LR2:LT2"/>
    <mergeCell ref="NM2:NM3"/>
    <mergeCell ref="LY2:MZ2"/>
    <mergeCell ref="LY3:LZ3"/>
    <mergeCell ref="MA3:MB3"/>
    <mergeCell ref="LO2:LQ2"/>
    <mergeCell ref="B2:B4"/>
    <mergeCell ref="C2:C4"/>
    <mergeCell ref="D2:J2"/>
    <mergeCell ref="K2:M3"/>
    <mergeCell ref="JP2:JS2"/>
    <mergeCell ref="KB2:KB3"/>
    <mergeCell ref="KC2:KC3"/>
    <mergeCell ref="KD2:KD3"/>
    <mergeCell ref="KE2:KE3"/>
    <mergeCell ref="KF2:KF3"/>
    <mergeCell ref="KH2:KH4"/>
    <mergeCell ref="JA2:JA4"/>
    <mergeCell ref="JB2:JF2"/>
    <mergeCell ref="JH2:JI2"/>
    <mergeCell ref="IO2:IO4"/>
    <mergeCell ref="IQ2:IU2"/>
    <mergeCell ref="IQ3:IQ4"/>
    <mergeCell ref="IR3:IR4"/>
    <mergeCell ref="IS3:IS4"/>
    <mergeCell ref="NF2:NF3"/>
    <mergeCell ref="KG2:KG3"/>
    <mergeCell ref="NK2:NK3"/>
    <mergeCell ref="NL2:NL3"/>
    <mergeCell ref="NG2:NG3"/>
    <mergeCell ref="NH2:NH3"/>
    <mergeCell ref="NI2:NI3"/>
    <mergeCell ref="MM3:MN3"/>
    <mergeCell ref="MO3:MP3"/>
    <mergeCell ref="ME3:MF3"/>
    <mergeCell ref="MG3:MH3"/>
    <mergeCell ref="MI3:MJ3"/>
    <mergeCell ref="MK3:ML3"/>
    <mergeCell ref="NJ2:NJ3"/>
    <mergeCell ref="KP2:KQ2"/>
    <mergeCell ref="KR2:KS2"/>
    <mergeCell ref="NA2:NA4"/>
    <mergeCell ref="NB2:NB3"/>
    <mergeCell ref="KI2:KI4"/>
    <mergeCell ref="KJ2:KL2"/>
    <mergeCell ref="KN2:KO2"/>
    <mergeCell ref="IV2:IZ2"/>
    <mergeCell ref="IV3:IV4"/>
    <mergeCell ref="IW3:IW4"/>
    <mergeCell ref="IX3:IX4"/>
    <mergeCell ref="IY3:IY4"/>
    <mergeCell ref="IZ3:IZ4"/>
    <mergeCell ref="NC2:NC3"/>
    <mergeCell ref="ND2:ND3"/>
    <mergeCell ref="NE2:NE3"/>
    <mergeCell ref="IT3:IT4"/>
    <mergeCell ref="IU3:IU4"/>
    <mergeCell ref="IG2:IG4"/>
    <mergeCell ref="HW2:HW4"/>
    <mergeCell ref="HX2:HY3"/>
    <mergeCell ref="HZ2:ID2"/>
    <mergeCell ref="IE2:IF2"/>
    <mergeCell ref="IP2:IP4"/>
    <mergeCell ref="HR3:HS3"/>
    <mergeCell ref="IE3:IE4"/>
    <mergeCell ref="IH2:IH4"/>
    <mergeCell ref="II2:IK2"/>
    <mergeCell ref="IL2:IN2"/>
    <mergeCell ref="II3:II4"/>
    <mergeCell ref="IJ3:IJ4"/>
    <mergeCell ref="IK3:IK4"/>
    <mergeCell ref="IN3:IN4"/>
    <mergeCell ref="IL3:IL4"/>
    <mergeCell ref="IM3:IM4"/>
    <mergeCell ref="IF3:IF4"/>
    <mergeCell ref="ID3:ID4"/>
    <mergeCell ref="IC3:IC4"/>
    <mergeCell ref="IB3:IB4"/>
    <mergeCell ref="HZ3:IA3"/>
  </mergeCells>
  <phoneticPr fontId="24"/>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表紙</vt:lpstr>
      <vt:lpstr>Ⅰ.</vt:lpstr>
      <vt:lpstr>Ⅱ.</vt:lpstr>
      <vt:lpstr>Ⅲ.</vt:lpstr>
      <vt:lpstr>Ⅳ.</vt:lpstr>
      <vt:lpstr>Ⅴ.</vt:lpstr>
      <vt:lpstr>Ⅵ．</vt:lpstr>
      <vt:lpstr>コピペ用（非表示）</vt:lpstr>
      <vt:lpstr>Ⅱ.!Print_Area</vt:lpstr>
      <vt:lpstr>Ⅲ.!Print_Area</vt:lpstr>
      <vt:lpstr>Ⅳ.!Print_Area</vt:lpstr>
      <vt:lpstr>Ⅴ.!Print_Area</vt:lpstr>
      <vt:lpstr>Ⅵ．!Print_Area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連合新潟</dc:creator>
  <cp:lastModifiedBy>user</cp:lastModifiedBy>
  <cp:lastPrinted>2020-07-07T06:49:22Z</cp:lastPrinted>
  <dcterms:created xsi:type="dcterms:W3CDTF">2011-06-16T04:05:06Z</dcterms:created>
  <dcterms:modified xsi:type="dcterms:W3CDTF">2020-08-28T02:44:04Z</dcterms:modified>
</cp:coreProperties>
</file>